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ques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'Requests'!$A$3:$S$123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 &quot;days&quot;"/>
    <numFmt numFmtId="165" formatCode="$#,##0.00;[Red]-$#,##0.00"/>
    <numFmt numFmtId="166" formatCode="0.0%"/>
    <numFmt numFmtId="167" formatCode="0 &quot;sq ft&quot;"/>
    <numFmt numFmtId="168" formatCode="mm/dd/yyyy"/>
  </numFmts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5D6D7E"/>
      <sz val="9"/>
    </font>
    <font>
      <b val="1"/>
      <color rgb="00FFFFFF"/>
      <sz val="10"/>
    </font>
    <font>
      <color rgb="00243746"/>
      <sz val="10"/>
    </font>
    <font>
      <b val="1"/>
      <color rgb="0016324F"/>
      <sz val="13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  <fill>
      <patternFill patternType="solid">
        <fgColor rgb="00147D89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8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color rgb="00FFFFFF"/>
      </font>
      <fill>
        <patternFill patternType="solid">
          <fgColor rgb="00207A5B"/>
        </patternFill>
      </fill>
    </dxf>
    <dxf>
      <font>
        <color rgb="00FFFFFF"/>
      </font>
      <fill>
        <patternFill patternType="solid">
          <fgColor rgb="00C95A2E"/>
        </patternFill>
      </fill>
    </dxf>
    <dxf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Change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'Summary'!G24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'Summary'!$F$25:$F$27</f>
            </numRef>
          </cat>
          <val>
            <numRef>
              <f>'Summary'!$G$25:$G$27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Change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28</row>
      <rowOff>0</rowOff>
    </from>
    <ext cx="324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SizeChangeRequests" displayName="SizeChangeRequests" ref="A3:S123" headerRowCount="1">
  <autoFilter ref="A3:S123"/>
  <tableColumns count="19">
    <tableColumn id="1" name="Request ID"/>
    <tableColumn id="2" name="Facility"/>
    <tableColumn id="3" name="Unit"/>
    <tableColumn id="4" name="Request Date"/>
    <tableColumn id="5" name="Period"/>
    <tableColumn id="6" name="Original Size"/>
    <tableColumn id="7" name="New Size"/>
    <tableColumn id="8" name="Change Type"/>
    <tableColumn id="9" name="Original Monthly Rent"/>
    <tableColumn id="10" name="New Monthly Rent"/>
    <tableColumn id="11" name="Monthly Revenue Change"/>
    <tableColumn id="12" name="Reason"/>
    <tableColumn id="13" name="Owner"/>
    <tableColumn id="14" name="Status"/>
    <tableColumn id="15" name="Due Date"/>
    <tableColumn id="16" name="Completed Date"/>
    <tableColumn id="17" name="Wait Days"/>
    <tableColumn id="18" name="Review Warning"/>
    <tableColumn id="19" name="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rackerThresholds" displayName="TrackerThresholds" ref="A3:B6" headerRowCount="1">
  <autoFilter ref="A3:B6"/>
  <tableColumns count="2">
    <tableColumn id="1" name="Threshold"/>
    <tableColumn id="2" name="Value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id="3" name="TrackerLists" displayName="TrackerLists" ref="D3:H11" headerRowCount="1">
  <autoFilter ref="D3:H11"/>
  <tableColumns count="5">
    <tableColumn id="4" name="Facility"/>
    <tableColumn id="5" name="Status"/>
    <tableColumn id="6" name="Reason"/>
    <tableColumn id="7" name="Owner"/>
    <tableColumn id="8" name="Siz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25" customWidth="1" min="4" max="4"/>
    <col width="3" customWidth="1" min="5" max="5"/>
    <col width="29" customWidth="1" min="6" max="6"/>
    <col width="14" customWidth="1" min="7" max="7"/>
    <col width="17" customWidth="1" min="8" max="8"/>
    <col width="19" customWidth="1" min="9" max="9"/>
  </cols>
  <sheetData>
    <row r="1" ht="26" customHeight="1">
      <c r="A1" s="1" t="inlineStr">
        <is>
          <t>Self Storage Unit Size Change Tracker Summary</t>
        </is>
      </c>
      <c r="B1" s="30" t="n"/>
      <c r="C1" s="30" t="n"/>
      <c r="D1" s="30" t="n"/>
      <c r="E1" s="30" t="n"/>
      <c r="F1" s="30" t="n"/>
      <c r="G1" s="30" t="n"/>
      <c r="H1" s="30" t="n"/>
      <c r="I1" s="31" t="n"/>
    </row>
    <row r="2">
      <c r="A2" s="2">
        <f>"Calculated from Requests as of "&amp;TEXT(TODAY(),"mm/dd/yyyy")</f>
        <v/>
      </c>
    </row>
    <row r="3"/>
    <row r="4" ht="27" customHeight="1">
      <c r="A4" s="3" t="inlineStr">
        <is>
          <t>Total requests</t>
        </is>
      </c>
      <c r="B4" s="4">
        <f>COUNTIF(Requests!$A$4:$A$123,"&lt;&gt;")</f>
        <v/>
      </c>
      <c r="D4" s="3" t="inlineStr">
        <is>
          <t>Open requests</t>
        </is>
      </c>
      <c r="E4" s="4">
        <f>COUNTIFS(Requests!$A$4:$A$123,"&lt;&gt;",Requests!$N$4:$N$123,"&lt;&gt;Completed",Requests!$N$4:$N$123,"&lt;&gt;Canceled")</f>
        <v/>
      </c>
      <c r="G4" s="3" t="inlineStr">
        <is>
          <t>Completed requests</t>
        </is>
      </c>
      <c r="H4" s="4">
        <f>COUNTIF(Requests!$N$4:$N$123,"Completed")</f>
        <v/>
      </c>
    </row>
    <row r="5"/>
    <row r="6" ht="27" customHeight="1">
      <c r="A6" s="3" t="inlineStr">
        <is>
          <t>Upgrade requests</t>
        </is>
      </c>
      <c r="B6" s="4">
        <f>COUNTIF(Requests!$H$4:$H$123,"Upgrade")</f>
        <v/>
      </c>
      <c r="D6" s="3" t="inlineStr">
        <is>
          <t>Downgrade requests</t>
        </is>
      </c>
      <c r="E6" s="4">
        <f>COUNTIF(Requests!$H$4:$H$123,"Downgrade")</f>
        <v/>
      </c>
      <c r="G6" s="3" t="inlineStr">
        <is>
          <t>Past-due active requests</t>
        </is>
      </c>
      <c r="H6" s="4">
        <f>COUNTIFS(Requests!$A$4:$A$123,"&lt;&gt;",Requests!$O$4:$O$123,"&lt;&gt;",Requests!$O$4:$O$123,"&lt;"&amp;TODAY(),Requests!$N$4:$N$123,"&lt;&gt;Completed",Requests!$N$4:$N$123,"&lt;&gt;Canceled")</f>
        <v/>
      </c>
    </row>
    <row r="7"/>
    <row r="8" ht="27" customHeight="1">
      <c r="A8" s="3" t="inlineStr">
        <is>
          <t>Average completed wait</t>
        </is>
      </c>
      <c r="B8" s="32">
        <f>IFERROR(AVERAGEIF(Requests!$N$4:$N$123,"Completed",Requests!$Q$4:$Q$123),"")</f>
        <v/>
      </c>
      <c r="D8" s="3" t="inlineStr">
        <is>
          <t>Completed monthly revenue change</t>
        </is>
      </c>
      <c r="E8" s="33">
        <f>IF(COUNTIF(Requests!$N$4:$N$123,"Completed")=0,"",SUMIF(Requests!$N$4:$N$123,"Completed",Requests!$K$4:$K$123))</f>
        <v/>
      </c>
      <c r="G8" s="3" t="inlineStr">
        <is>
          <t>Completed within target</t>
        </is>
      </c>
      <c r="H8" s="34">
        <f>IF(Assumptions!$B$4="","",IFERROR(COUNTIFS(Requests!$N$4:$N$123,"Completed",Requests!$Q$4:$Q$123,"&lt;="&amp;Assumptions!$B$4)/COUNTIF(Requests!$N$4:$N$123,"Completed"),""))</f>
        <v/>
      </c>
    </row>
    <row r="9"/>
    <row r="10" ht="27" customHeight="1">
      <c r="A10" s="3" t="inlineStr">
        <is>
          <t>Active requested revenue change</t>
        </is>
      </c>
      <c r="B10" s="33">
        <f>IF(E4=0,"",SUMIFS(Requests!$K$4:$K$123,Requests!$A$4:$A$123,"&lt;&gt;",Requests!$N$4:$N$123,"&lt;&gt;Completed",Requests!$N$4:$N$123,"&lt;&gt;Canceled"))</f>
        <v/>
      </c>
      <c r="D10" s="3" t="inlineStr">
        <is>
          <t>Due in upcoming window</t>
        </is>
      </c>
      <c r="E10" s="4">
        <f>IF(Assumptions!$B$6="","",COUNTIFS(Requests!$A$4:$A$123,"&lt;&gt;",Requests!$O$4:$O$123,"&gt;="&amp;TODAY(),Requests!$O$4:$O$123,"&lt;="&amp;TODAY()+Assumptions!$B$6,Requests!$N$4:$N$123,"&lt;&gt;Completed",Requests!$N$4:$N$123,"&lt;&gt;Canceled"))</f>
        <v/>
      </c>
      <c r="G10" s="3" t="inlineStr">
        <is>
          <t>No-size-change reviews</t>
        </is>
      </c>
      <c r="H10" s="4">
        <f>COUNTIF(Requests!$H$4:$H$123,"No size change")</f>
        <v/>
      </c>
    </row>
    <row r="11"/>
    <row r="12"/>
    <row r="13">
      <c r="A13" s="8" t="inlineStr">
        <is>
          <t>Original Size</t>
        </is>
      </c>
      <c r="B13" s="8" t="inlineStr">
        <is>
          <t>Requests</t>
        </is>
      </c>
      <c r="C13" s="8" t="inlineStr">
        <is>
          <t>Completed</t>
        </is>
      </c>
      <c r="D13" s="8" t="inlineStr">
        <is>
          <t>Completed Revenue Change</t>
        </is>
      </c>
      <c r="F13" s="8" t="inlineStr">
        <is>
          <t>Reason</t>
        </is>
      </c>
      <c r="G13" s="8" t="inlineStr">
        <is>
          <t>Requests</t>
        </is>
      </c>
      <c r="H13" s="8" t="inlineStr">
        <is>
          <t>Average Wait</t>
        </is>
      </c>
      <c r="I13" s="8" t="inlineStr">
        <is>
          <t>Revenue Change</t>
        </is>
      </c>
    </row>
    <row r="14">
      <c r="A14" s="35">
        <f>IF(Assumptions!H4="","",Assumptions!H4)</f>
        <v/>
      </c>
      <c r="B14" s="10">
        <f>IF($A14="","",COUNTIFS(Requests!$A$4:$A$123,"&lt;&gt;",Requests!$F$4:$F$123,$A14))</f>
        <v/>
      </c>
      <c r="C14" s="10">
        <f>IF($A14="","",COUNTIFS(Requests!$F$4:$F$123,$A14,Requests!$N$4:$N$123,"Completed"))</f>
        <v/>
      </c>
      <c r="D14" s="36">
        <f>IF($A14="","",IF($C14=0,"",SUMIFS(Requests!$K$4:$K$123,Requests!$F$4:$F$123,$A14,Requests!$N$4:$N$123,"Completed")))</f>
        <v/>
      </c>
      <c r="F14" s="12">
        <f>IF(Assumptions!F4="","",Assumptions!F4)</f>
        <v/>
      </c>
      <c r="G14" s="10">
        <f>IF($F14="","",COUNTIFS(Requests!$A$4:$A$123,"&lt;&gt;",Requests!$L$4:$L$123,$F14))</f>
        <v/>
      </c>
      <c r="H14" s="37">
        <f>IF($F14="","",IFERROR(AVERAGEIF(Requests!$L$4:$L$123,$F14,Requests!$Q$4:$Q$123),""))</f>
        <v/>
      </c>
      <c r="I14" s="36">
        <f>IF($F14="","",IF($G14=0,"",SUMIF(Requests!$L$4:$L$123,$F14,Requests!$K$4:$K$123)))</f>
        <v/>
      </c>
    </row>
    <row r="15">
      <c r="A15" s="38">
        <f>IF(Assumptions!H5="","",Assumptions!H5)</f>
        <v/>
      </c>
      <c r="B15" s="15">
        <f>IF($A15="","",COUNTIFS(Requests!$A$4:$A$123,"&lt;&gt;",Requests!$F$4:$F$123,$A15))</f>
        <v/>
      </c>
      <c r="C15" s="15">
        <f>IF($A15="","",COUNTIFS(Requests!$F$4:$F$123,$A15,Requests!$N$4:$N$123,"Completed"))</f>
        <v/>
      </c>
      <c r="D15" s="39">
        <f>IF($A15="","",IF($C15=0,"",SUMIFS(Requests!$K$4:$K$123,Requests!$F$4:$F$123,$A15,Requests!$N$4:$N$123,"Completed")))</f>
        <v/>
      </c>
      <c r="F15" s="17">
        <f>IF(Assumptions!F5="","",Assumptions!F5)</f>
        <v/>
      </c>
      <c r="G15" s="15">
        <f>IF($F15="","",COUNTIFS(Requests!$A$4:$A$123,"&lt;&gt;",Requests!$L$4:$L$123,$F15))</f>
        <v/>
      </c>
      <c r="H15" s="40">
        <f>IF($F15="","",IFERROR(AVERAGEIF(Requests!$L$4:$L$123,$F15,Requests!$Q$4:$Q$123),""))</f>
        <v/>
      </c>
      <c r="I15" s="39">
        <f>IF($F15="","",IF($G15=0,"",SUMIF(Requests!$L$4:$L$123,$F15,Requests!$K$4:$K$123)))</f>
        <v/>
      </c>
    </row>
    <row r="16">
      <c r="A16" s="35">
        <f>IF(Assumptions!H6="","",Assumptions!H6)</f>
        <v/>
      </c>
      <c r="B16" s="10">
        <f>IF($A16="","",COUNTIFS(Requests!$A$4:$A$123,"&lt;&gt;",Requests!$F$4:$F$123,$A16))</f>
        <v/>
      </c>
      <c r="C16" s="10">
        <f>IF($A16="","",COUNTIFS(Requests!$F$4:$F$123,$A16,Requests!$N$4:$N$123,"Completed"))</f>
        <v/>
      </c>
      <c r="D16" s="36">
        <f>IF($A16="","",IF($C16=0,"",SUMIFS(Requests!$K$4:$K$123,Requests!$F$4:$F$123,$A16,Requests!$N$4:$N$123,"Completed")))</f>
        <v/>
      </c>
      <c r="F16" s="12">
        <f>IF(Assumptions!F6="","",Assumptions!F6)</f>
        <v/>
      </c>
      <c r="G16" s="10">
        <f>IF($F16="","",COUNTIFS(Requests!$A$4:$A$123,"&lt;&gt;",Requests!$L$4:$L$123,$F16))</f>
        <v/>
      </c>
      <c r="H16" s="37">
        <f>IF($F16="","",IFERROR(AVERAGEIF(Requests!$L$4:$L$123,$F16,Requests!$Q$4:$Q$123),""))</f>
        <v/>
      </c>
      <c r="I16" s="36">
        <f>IF($F16="","",IF($G16=0,"",SUMIF(Requests!$L$4:$L$123,$F16,Requests!$K$4:$K$123)))</f>
        <v/>
      </c>
    </row>
    <row r="17">
      <c r="A17" s="38">
        <f>IF(Assumptions!H7="","",Assumptions!H7)</f>
        <v/>
      </c>
      <c r="B17" s="15">
        <f>IF($A17="","",COUNTIFS(Requests!$A$4:$A$123,"&lt;&gt;",Requests!$F$4:$F$123,$A17))</f>
        <v/>
      </c>
      <c r="C17" s="15">
        <f>IF($A17="","",COUNTIFS(Requests!$F$4:$F$123,$A17,Requests!$N$4:$N$123,"Completed"))</f>
        <v/>
      </c>
      <c r="D17" s="39">
        <f>IF($A17="","",IF($C17=0,"",SUMIFS(Requests!$K$4:$K$123,Requests!$F$4:$F$123,$A17,Requests!$N$4:$N$123,"Completed")))</f>
        <v/>
      </c>
      <c r="F17" s="17">
        <f>IF(Assumptions!F7="","",Assumptions!F7)</f>
        <v/>
      </c>
      <c r="G17" s="15">
        <f>IF($F17="","",COUNTIFS(Requests!$A$4:$A$123,"&lt;&gt;",Requests!$L$4:$L$123,$F17))</f>
        <v/>
      </c>
      <c r="H17" s="40">
        <f>IF($F17="","",IFERROR(AVERAGEIF(Requests!$L$4:$L$123,$F17,Requests!$Q$4:$Q$123),""))</f>
        <v/>
      </c>
      <c r="I17" s="39">
        <f>IF($F17="","",IF($G17=0,"",SUMIF(Requests!$L$4:$L$123,$F17,Requests!$K$4:$K$123)))</f>
        <v/>
      </c>
    </row>
    <row r="18">
      <c r="A18" s="35">
        <f>IF(Assumptions!H8="","",Assumptions!H8)</f>
        <v/>
      </c>
      <c r="B18" s="10">
        <f>IF($A18="","",COUNTIFS(Requests!$A$4:$A$123,"&lt;&gt;",Requests!$F$4:$F$123,$A18))</f>
        <v/>
      </c>
      <c r="C18" s="10">
        <f>IF($A18="","",COUNTIFS(Requests!$F$4:$F$123,$A18,Requests!$N$4:$N$123,"Completed"))</f>
        <v/>
      </c>
      <c r="D18" s="36">
        <f>IF($A18="","",IF($C18=0,"",SUMIFS(Requests!$K$4:$K$123,Requests!$F$4:$F$123,$A18,Requests!$N$4:$N$123,"Completed")))</f>
        <v/>
      </c>
      <c r="F18" s="12">
        <f>IF(Assumptions!F8="","",Assumptions!F8)</f>
        <v/>
      </c>
      <c r="G18" s="10">
        <f>IF($F18="","",COUNTIFS(Requests!$A$4:$A$123,"&lt;&gt;",Requests!$L$4:$L$123,$F18))</f>
        <v/>
      </c>
      <c r="H18" s="37">
        <f>IF($F18="","",IFERROR(AVERAGEIF(Requests!$L$4:$L$123,$F18,Requests!$Q$4:$Q$123),""))</f>
        <v/>
      </c>
      <c r="I18" s="36">
        <f>IF($F18="","",IF($G18=0,"",SUMIF(Requests!$L$4:$L$123,$F18,Requests!$K$4:$K$123)))</f>
        <v/>
      </c>
    </row>
    <row r="19">
      <c r="A19" s="38">
        <f>IF(Assumptions!H9="","",Assumptions!H9)</f>
        <v/>
      </c>
      <c r="B19" s="15">
        <f>IF($A19="","",COUNTIFS(Requests!$A$4:$A$123,"&lt;&gt;",Requests!$F$4:$F$123,$A19))</f>
        <v/>
      </c>
      <c r="C19" s="15">
        <f>IF($A19="","",COUNTIFS(Requests!$F$4:$F$123,$A19,Requests!$N$4:$N$123,"Completed"))</f>
        <v/>
      </c>
      <c r="D19" s="39">
        <f>IF($A19="","",IF($C19=0,"",SUMIFS(Requests!$K$4:$K$123,Requests!$F$4:$F$123,$A19,Requests!$N$4:$N$123,"Completed")))</f>
        <v/>
      </c>
      <c r="F19" s="17">
        <f>IF(Assumptions!F9="","",Assumptions!F9)</f>
        <v/>
      </c>
      <c r="G19" s="15">
        <f>IF($F19="","",COUNTIFS(Requests!$A$4:$A$123,"&lt;&gt;",Requests!$L$4:$L$123,$F19))</f>
        <v/>
      </c>
      <c r="H19" s="40">
        <f>IF($F19="","",IFERROR(AVERAGEIF(Requests!$L$4:$L$123,$F19,Requests!$Q$4:$Q$123),""))</f>
        <v/>
      </c>
      <c r="I19" s="39">
        <f>IF($F19="","",IF($G19=0,"",SUMIF(Requests!$L$4:$L$123,$F19,Requests!$K$4:$K$123)))</f>
        <v/>
      </c>
    </row>
    <row r="20">
      <c r="A20" s="35">
        <f>IF(Assumptions!H10="","",Assumptions!H10)</f>
        <v/>
      </c>
      <c r="B20" s="10">
        <f>IF($A20="","",COUNTIFS(Requests!$A$4:$A$123,"&lt;&gt;",Requests!$F$4:$F$123,$A20))</f>
        <v/>
      </c>
      <c r="C20" s="10">
        <f>IF($A20="","",COUNTIFS(Requests!$F$4:$F$123,$A20,Requests!$N$4:$N$123,"Completed"))</f>
        <v/>
      </c>
      <c r="D20" s="36">
        <f>IF($A20="","",IF($C20=0,"",SUMIFS(Requests!$K$4:$K$123,Requests!$F$4:$F$123,$A20,Requests!$N$4:$N$123,"Completed")))</f>
        <v/>
      </c>
      <c r="F20" s="12">
        <f>IF(Assumptions!F10="","",Assumptions!F10)</f>
        <v/>
      </c>
      <c r="G20" s="10">
        <f>IF($F20="","",COUNTIFS(Requests!$A$4:$A$123,"&lt;&gt;",Requests!$L$4:$L$123,$F20))</f>
        <v/>
      </c>
      <c r="H20" s="37">
        <f>IF($F20="","",IFERROR(AVERAGEIF(Requests!$L$4:$L$123,$F20,Requests!$Q$4:$Q$123),""))</f>
        <v/>
      </c>
      <c r="I20" s="36">
        <f>IF($F20="","",IF($G20=0,"",SUMIF(Requests!$L$4:$L$123,$F20,Requests!$K$4:$K$123)))</f>
        <v/>
      </c>
    </row>
    <row r="21">
      <c r="A21" s="38">
        <f>IF(Assumptions!H11="","",Assumptions!H11)</f>
        <v/>
      </c>
      <c r="B21" s="15">
        <f>IF($A21="","",COUNTIFS(Requests!$A$4:$A$123,"&lt;&gt;",Requests!$F$4:$F$123,$A21))</f>
        <v/>
      </c>
      <c r="C21" s="15">
        <f>IF($A21="","",COUNTIFS(Requests!$F$4:$F$123,$A21,Requests!$N$4:$N$123,"Completed"))</f>
        <v/>
      </c>
      <c r="D21" s="39">
        <f>IF($A21="","",IF($C21=0,"",SUMIFS(Requests!$K$4:$K$123,Requests!$F$4:$F$123,$A21,Requests!$N$4:$N$123,"Completed")))</f>
        <v/>
      </c>
      <c r="F21" s="17">
        <f>IF(Assumptions!F11="","",Assumptions!F11)</f>
        <v/>
      </c>
      <c r="G21" s="15">
        <f>IF($F21="","",COUNTIFS(Requests!$A$4:$A$123,"&lt;&gt;",Requests!$L$4:$L$123,$F21))</f>
        <v/>
      </c>
      <c r="H21" s="40">
        <f>IF($F21="","",IFERROR(AVERAGEIF(Requests!$L$4:$L$123,$F21,Requests!$Q$4:$Q$123),""))</f>
        <v/>
      </c>
      <c r="I21" s="39">
        <f>IF($F21="","",IF($G21=0,"",SUMIF(Requests!$L$4:$L$123,$F21,Requests!$K$4:$K$123)))</f>
        <v/>
      </c>
    </row>
    <row r="22"/>
    <row r="23"/>
    <row r="24">
      <c r="A24" s="8" t="inlineStr">
        <is>
          <t>New Size</t>
        </is>
      </c>
      <c r="B24" s="8" t="inlineStr">
        <is>
          <t>Requests</t>
        </is>
      </c>
      <c r="C24" s="8" t="inlineStr">
        <is>
          <t>Completed</t>
        </is>
      </c>
      <c r="D24" s="8" t="inlineStr">
        <is>
          <t>Completed Revenue Change</t>
        </is>
      </c>
      <c r="F24" s="8" t="inlineStr">
        <is>
          <t>Change Type</t>
        </is>
      </c>
      <c r="G24" s="8" t="inlineStr">
        <is>
          <t>Requests</t>
        </is>
      </c>
    </row>
    <row r="25">
      <c r="A25" s="38">
        <f>IF(Assumptions!H4="","",Assumptions!H4)</f>
        <v/>
      </c>
      <c r="B25" s="15">
        <f>IF($A25="","",COUNTIFS(Requests!$A$4:$A$123,"&lt;&gt;",Requests!$G$4:$G$123,$A25))</f>
        <v/>
      </c>
      <c r="C25" s="15">
        <f>IF($A25="","",COUNTIFS(Requests!$G$4:$G$123,$A25,Requests!$N$4:$N$123,"Completed"))</f>
        <v/>
      </c>
      <c r="D25" s="39">
        <f>IF($A25="","",IF($C25=0,"",SUMIFS(Requests!$K$4:$K$123,Requests!$G$4:$G$123,$A25,Requests!$N$4:$N$123,"Completed")))</f>
        <v/>
      </c>
      <c r="F25" s="17" t="inlineStr">
        <is>
          <t>Upgrade</t>
        </is>
      </c>
      <c r="G25" s="15">
        <f>COUNTIF(Requests!$H$4:$H$123,F25)</f>
        <v/>
      </c>
    </row>
    <row r="26">
      <c r="A26" s="35">
        <f>IF(Assumptions!H5="","",Assumptions!H5)</f>
        <v/>
      </c>
      <c r="B26" s="10">
        <f>IF($A26="","",COUNTIFS(Requests!$A$4:$A$123,"&lt;&gt;",Requests!$G$4:$G$123,$A26))</f>
        <v/>
      </c>
      <c r="C26" s="10">
        <f>IF($A26="","",COUNTIFS(Requests!$G$4:$G$123,$A26,Requests!$N$4:$N$123,"Completed"))</f>
        <v/>
      </c>
      <c r="D26" s="36">
        <f>IF($A26="","",IF($C26=0,"",SUMIFS(Requests!$K$4:$K$123,Requests!$G$4:$G$123,$A26,Requests!$N$4:$N$123,"Completed")))</f>
        <v/>
      </c>
      <c r="F26" s="12" t="inlineStr">
        <is>
          <t>Downgrade</t>
        </is>
      </c>
      <c r="G26" s="10">
        <f>COUNTIF(Requests!$H$4:$H$123,F26)</f>
        <v/>
      </c>
    </row>
    <row r="27">
      <c r="A27" s="38">
        <f>IF(Assumptions!H6="","",Assumptions!H6)</f>
        <v/>
      </c>
      <c r="B27" s="15">
        <f>IF($A27="","",COUNTIFS(Requests!$A$4:$A$123,"&lt;&gt;",Requests!$G$4:$G$123,$A27))</f>
        <v/>
      </c>
      <c r="C27" s="15">
        <f>IF($A27="","",COUNTIFS(Requests!$G$4:$G$123,$A27,Requests!$N$4:$N$123,"Completed"))</f>
        <v/>
      </c>
      <c r="D27" s="39">
        <f>IF($A27="","",IF($C27=0,"",SUMIFS(Requests!$K$4:$K$123,Requests!$G$4:$G$123,$A27,Requests!$N$4:$N$123,"Completed")))</f>
        <v/>
      </c>
      <c r="F27" s="17" t="inlineStr">
        <is>
          <t>No size change</t>
        </is>
      </c>
      <c r="G27" s="15">
        <f>COUNTIF(Requests!$H$4:$H$123,F27)</f>
        <v/>
      </c>
    </row>
    <row r="28">
      <c r="A28" s="35">
        <f>IF(Assumptions!H7="","",Assumptions!H7)</f>
        <v/>
      </c>
      <c r="B28" s="10">
        <f>IF($A28="","",COUNTIFS(Requests!$A$4:$A$123,"&lt;&gt;",Requests!$G$4:$G$123,$A28))</f>
        <v/>
      </c>
      <c r="C28" s="10">
        <f>IF($A28="","",COUNTIFS(Requests!$G$4:$G$123,$A28,Requests!$N$4:$N$123,"Completed"))</f>
        <v/>
      </c>
      <c r="D28" s="36">
        <f>IF($A28="","",IF($C28=0,"",SUMIFS(Requests!$K$4:$K$123,Requests!$G$4:$G$123,$A28,Requests!$N$4:$N$123,"Completed")))</f>
        <v/>
      </c>
    </row>
    <row r="29">
      <c r="A29" s="38">
        <f>IF(Assumptions!H8="","",Assumptions!H8)</f>
        <v/>
      </c>
      <c r="B29" s="15">
        <f>IF($A29="","",COUNTIFS(Requests!$A$4:$A$123,"&lt;&gt;",Requests!$G$4:$G$123,$A29))</f>
        <v/>
      </c>
      <c r="C29" s="15">
        <f>IF($A29="","",COUNTIFS(Requests!$G$4:$G$123,$A29,Requests!$N$4:$N$123,"Completed"))</f>
        <v/>
      </c>
      <c r="D29" s="39">
        <f>IF($A29="","",IF($C29=0,"",SUMIFS(Requests!$K$4:$K$123,Requests!$G$4:$G$123,$A29,Requests!$N$4:$N$123,"Completed")))</f>
        <v/>
      </c>
    </row>
    <row r="30">
      <c r="A30" s="35">
        <f>IF(Assumptions!H9="","",Assumptions!H9)</f>
        <v/>
      </c>
      <c r="B30" s="10">
        <f>IF($A30="","",COUNTIFS(Requests!$A$4:$A$123,"&lt;&gt;",Requests!$G$4:$G$123,$A30))</f>
        <v/>
      </c>
      <c r="C30" s="10">
        <f>IF($A30="","",COUNTIFS(Requests!$G$4:$G$123,$A30,Requests!$N$4:$N$123,"Completed"))</f>
        <v/>
      </c>
      <c r="D30" s="36">
        <f>IF($A30="","",IF($C30=0,"",SUMIFS(Requests!$K$4:$K$123,Requests!$G$4:$G$123,$A30,Requests!$N$4:$N$123,"Completed")))</f>
        <v/>
      </c>
    </row>
    <row r="31">
      <c r="A31" s="38">
        <f>IF(Assumptions!H10="","",Assumptions!H10)</f>
        <v/>
      </c>
      <c r="B31" s="15">
        <f>IF($A31="","",COUNTIFS(Requests!$A$4:$A$123,"&lt;&gt;",Requests!$G$4:$G$123,$A31))</f>
        <v/>
      </c>
      <c r="C31" s="15">
        <f>IF($A31="","",COUNTIFS(Requests!$G$4:$G$123,$A31,Requests!$N$4:$N$123,"Completed"))</f>
        <v/>
      </c>
      <c r="D31" s="39">
        <f>IF($A31="","",IF($C31=0,"",SUMIFS(Requests!$K$4:$K$123,Requests!$G$4:$G$123,$A31,Requests!$N$4:$N$123,"Completed")))</f>
        <v/>
      </c>
    </row>
    <row r="32">
      <c r="A32" s="35">
        <f>IF(Assumptions!H11="","",Assumptions!H11)</f>
        <v/>
      </c>
      <c r="B32" s="10">
        <f>IF($A32="","",COUNTIFS(Requests!$A$4:$A$123,"&lt;&gt;",Requests!$G$4:$G$123,$A32))</f>
        <v/>
      </c>
      <c r="C32" s="10">
        <f>IF($A32="","",COUNTIFS(Requests!$G$4:$G$123,$A32,Requests!$N$4:$N$123,"Completed"))</f>
        <v/>
      </c>
      <c r="D32" s="36">
        <f>IF($A32="","",IF($C32=0,"",SUMIFS(Requests!$K$4:$K$123,Requests!$G$4:$G$123,$A32,Requests!$N$4:$N$123,"Completed")))</f>
        <v/>
      </c>
    </row>
  </sheetData>
  <mergeCells count="1">
    <mergeCell ref="A1:I1"/>
  </mergeCells>
  <conditionalFormatting sqref="E8">
    <cfRule type="expression" priority="1" dxfId="0">
      <formula>AND(ISNUMBER(E8),E8&gt;0)</formula>
    </cfRule>
    <cfRule type="expression" priority="2" dxfId="1">
      <formula>AND(ISNUMBER(E8),E8&lt;0)</formula>
    </cfRule>
  </conditionalFormatting>
  <conditionalFormatting sqref="B10">
    <cfRule type="expression" priority="3" dxfId="0">
      <formula>AND(ISNUMBER(B10),B10&gt;0)</formula>
    </cfRule>
    <cfRule type="expression" priority="4" dxfId="1">
      <formula>AND(ISNUMBER(B10),B10&lt;0)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2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4" customWidth="1" min="3" max="3"/>
    <col width="13" customWidth="1" min="4" max="4"/>
    <col width="11" customWidth="1" min="5" max="5"/>
    <col width="14" customWidth="1" min="6" max="6"/>
    <col width="13" customWidth="1" min="7" max="7"/>
    <col width="16" customWidth="1" min="8" max="8"/>
    <col width="19" customWidth="1" min="9" max="9"/>
    <col width="18" customWidth="1" min="10" max="10"/>
    <col width="21" customWidth="1" min="11" max="11"/>
    <col width="28" customWidth="1" min="12" max="12"/>
    <col width="27" customWidth="1" min="13" max="13"/>
    <col width="14" customWidth="1" min="14" max="14"/>
    <col width="13" customWidth="1" min="15" max="15"/>
    <col width="15" customWidth="1" min="16" max="16"/>
    <col width="12" customWidth="1" min="17" max="17"/>
    <col width="25" customWidth="1" min="18" max="18"/>
    <col width="4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26" customHeight="1">
      <c r="A1" s="1" t="inlineStr">
        <is>
          <t>Self Storage Unit Size Change Requests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1" t="n"/>
    </row>
    <row r="2" ht="30" customHeight="1">
      <c r="A2" s="19" t="inlineStr">
        <is>
          <t>Enter one internal request per row. Yellow cells are editable; warnings request human review only. All sample records are fictional.</t>
        </is>
      </c>
    </row>
    <row r="3" ht="35" customHeight="1">
      <c r="A3" s="8" t="inlineStr">
        <is>
          <t>Request ID</t>
        </is>
      </c>
      <c r="B3" s="8" t="inlineStr">
        <is>
          <t>Facility</t>
        </is>
      </c>
      <c r="C3" s="8" t="inlineStr">
        <is>
          <t>Unit</t>
        </is>
      </c>
      <c r="D3" s="8" t="inlineStr">
        <is>
          <t>Request Date</t>
        </is>
      </c>
      <c r="E3" s="8" t="inlineStr">
        <is>
          <t>Period</t>
        </is>
      </c>
      <c r="F3" s="8" t="inlineStr">
        <is>
          <t>Original Size</t>
        </is>
      </c>
      <c r="G3" s="8" t="inlineStr">
        <is>
          <t>New Size</t>
        </is>
      </c>
      <c r="H3" s="8" t="inlineStr">
        <is>
          <t>Change Type</t>
        </is>
      </c>
      <c r="I3" s="8" t="inlineStr">
        <is>
          <t>Original Monthly Rent</t>
        </is>
      </c>
      <c r="J3" s="8" t="inlineStr">
        <is>
          <t>New Monthly Rent</t>
        </is>
      </c>
      <c r="K3" s="8" t="inlineStr">
        <is>
          <t>Monthly Revenue Change</t>
        </is>
      </c>
      <c r="L3" s="8" t="inlineStr">
        <is>
          <t>Reason</t>
        </is>
      </c>
      <c r="M3" s="8" t="inlineStr">
        <is>
          <t>Owner</t>
        </is>
      </c>
      <c r="N3" s="8" t="inlineStr">
        <is>
          <t>Status</t>
        </is>
      </c>
      <c r="O3" s="8" t="inlineStr">
        <is>
          <t>Due Date</t>
        </is>
      </c>
      <c r="P3" s="8" t="inlineStr">
        <is>
          <t>Completed Date</t>
        </is>
      </c>
      <c r="Q3" s="8" t="inlineStr">
        <is>
          <t>Wait Days</t>
        </is>
      </c>
      <c r="R3" s="8" t="inlineStr">
        <is>
          <t>Review Warning</t>
        </is>
      </c>
      <c r="S3" s="8" t="inlineStr">
        <is>
          <t>Notes</t>
        </is>
      </c>
      <c r="T3" t="inlineStr">
        <is>
          <t>Facility List</t>
        </is>
      </c>
      <c r="U3" t="inlineStr">
        <is>
          <t>Status List</t>
        </is>
      </c>
      <c r="V3" t="inlineStr">
        <is>
          <t>Reason List</t>
        </is>
      </c>
      <c r="W3" t="inlineStr">
        <is>
          <t>Owner List</t>
        </is>
      </c>
      <c r="X3" t="inlineStr">
        <is>
          <t>Size List</t>
        </is>
      </c>
    </row>
    <row r="4" ht="28" customHeight="1">
      <c r="A4" s="20" t="inlineStr">
        <is>
          <t>SCR-0001</t>
        </is>
      </c>
      <c r="B4" s="21" t="inlineStr">
        <is>
          <t>Fictional Bluebird Storage - North</t>
        </is>
      </c>
      <c r="C4" s="20" t="inlineStr">
        <is>
          <t>FIC-N101</t>
        </is>
      </c>
      <c r="D4" s="41" t="n">
        <v>46254</v>
      </c>
      <c r="E4" s="12">
        <f>IF(D4="","",TEXT(D4,"mm/yyyy"))</f>
        <v/>
      </c>
      <c r="F4" s="42" t="n">
        <v>50</v>
      </c>
      <c r="G4" s="42" t="n">
        <v>100</v>
      </c>
      <c r="H4" s="12">
        <f>IF(OR(F4="",G4=""),"",IFERROR(IF(G4&gt;F4,"Upgrade",IF(G4&lt;F4,"Downgrade","No size change")),""))</f>
        <v/>
      </c>
      <c r="I4" s="43" t="n">
        <v>79</v>
      </c>
      <c r="J4" s="43" t="n">
        <v>129</v>
      </c>
      <c r="K4" s="36">
        <f>IF(OR(I4="",J4=""),"",IFERROR(J4-I4,""))</f>
        <v/>
      </c>
      <c r="L4" s="21" t="inlineStr">
        <is>
          <t>More household space</t>
        </is>
      </c>
      <c r="M4" s="20" t="inlineStr">
        <is>
          <t>Fictional Alex Rivera</t>
        </is>
      </c>
      <c r="N4" s="20" t="inlineStr">
        <is>
          <t>Completed</t>
        </is>
      </c>
      <c r="O4" s="41" t="n">
        <v>46264</v>
      </c>
      <c r="P4" s="41" t="n">
        <v>46262</v>
      </c>
      <c r="Q4" s="25">
        <f>IF(D4="","",IF(P4&lt;&gt;"",IFERROR(MAX(0,P4-D4),""),IF(OR(N4="Canceled",N4="Completed",N4=""),"",IFERROR(MAX(0,TODAY()-D4),""))))</f>
        <v/>
      </c>
      <c r="R4" s="26">
        <f>IF(A4="","",IF(OR(B4="",C4="",D4="",F4="",G4="",N4=""),"Missing details - review",IF(H4="No size change","No size change - review",IF(AND(P4&lt;&gt;"",P4&lt;D4),"Date order - review",IF(AND(N4&lt;&gt;"Completed",N4&lt;&gt;"Canceled",O4&lt;&gt;"",O4&lt;TODAY()),"Past due - review",IF(AND(ISNUMBER(Assumptions!$B$5),K4&lt;&gt;"",K4&lt;=-Assumptions!$B$5),"Revenue loss - review",IF(AND(ISNUMBER(Assumptions!$B$4),Q4&lt;&gt;"",Q4&gt;Assumptions!$B$4),"Wait time - review","")))))))</f>
        <v/>
      </c>
      <c r="S4" s="21" t="inlineStr">
        <is>
          <t>Fictional example: preferred a wider interior unit.</t>
        </is>
      </c>
      <c r="T4">
        <f>IF(Assumptions!D4="","",Assumptions!D4)</f>
        <v/>
      </c>
      <c r="U4">
        <f>IF(Assumptions!E4="","",Assumptions!E4)</f>
        <v/>
      </c>
      <c r="V4">
        <f>IF(Assumptions!F4="","",Assumptions!F4)</f>
        <v/>
      </c>
      <c r="W4">
        <f>IF(Assumptions!G4="","",Assumptions!G4)</f>
        <v/>
      </c>
      <c r="X4">
        <f>IF(Assumptions!H4="","",Assumptions!H4)</f>
        <v/>
      </c>
    </row>
    <row r="5" ht="28" customHeight="1">
      <c r="A5" s="20" t="inlineStr">
        <is>
          <t>SCR-0002</t>
        </is>
      </c>
      <c r="B5" s="21" t="inlineStr">
        <is>
          <t>Fictional Bluebird Storage - South</t>
        </is>
      </c>
      <c r="C5" s="20" t="inlineStr">
        <is>
          <t>FIC-S204</t>
        </is>
      </c>
      <c r="D5" s="41" t="n">
        <v>46259</v>
      </c>
      <c r="E5" s="17">
        <f>IF(D5="","",TEXT(D5,"mm/yyyy"))</f>
        <v/>
      </c>
      <c r="F5" s="42" t="n">
        <v>150</v>
      </c>
      <c r="G5" s="42" t="n">
        <v>100</v>
      </c>
      <c r="H5" s="17">
        <f>IF(OR(F5="",G5=""),"",IFERROR(IF(G5&gt;F5,"Upgrade",IF(G5&lt;F5,"Downgrade","No size change")),""))</f>
        <v/>
      </c>
      <c r="I5" s="43" t="n">
        <v>169</v>
      </c>
      <c r="J5" s="43" t="n">
        <v>124</v>
      </c>
      <c r="K5" s="39">
        <f>IF(OR(I5="",J5=""),"",IFERROR(J5-I5,""))</f>
        <v/>
      </c>
      <c r="L5" s="21" t="inlineStr">
        <is>
          <t>Less space needed</t>
        </is>
      </c>
      <c r="M5" s="20" t="inlineStr">
        <is>
          <t>Fictional Jordan Lee</t>
        </is>
      </c>
      <c r="N5" s="20" t="inlineStr">
        <is>
          <t>Completed</t>
        </is>
      </c>
      <c r="O5" s="41" t="n">
        <v>46273</v>
      </c>
      <c r="P5" s="41" t="n">
        <v>46273</v>
      </c>
      <c r="Q5" s="27">
        <f>IF(D5="","",IF(P5&lt;&gt;"",IFERROR(MAX(0,P5-D5),""),IF(OR(N5="Canceled",N5="Completed",N5=""),"",IFERROR(MAX(0,TODAY()-D5),""))))</f>
        <v/>
      </c>
      <c r="R5" s="28">
        <f>IF(A5="","",IF(OR(B5="",C5="",D5="",F5="",G5="",N5=""),"Missing details - review",IF(H5="No size change","No size change - review",IF(AND(P5&lt;&gt;"",P5&lt;D5),"Date order - review",IF(AND(N5&lt;&gt;"Completed",N5&lt;&gt;"Canceled",O5&lt;&gt;"",O5&lt;TODAY()),"Past due - review",IF(AND(ISNUMBER(Assumptions!$B$5),K5&lt;&gt;"",K5&lt;=-Assumptions!$B$5),"Revenue loss - review",IF(AND(ISNUMBER(Assumptions!$B$4),Q5&lt;&gt;"",Q5&gt;Assumptions!$B$4),"Wait time - review","")))))))</f>
        <v/>
      </c>
      <c r="S5" s="21" t="inlineStr">
        <is>
          <t>Fictional example: request completed at the 14-day target.</t>
        </is>
      </c>
      <c r="T5">
        <f>IF(Assumptions!D5="","",Assumptions!D5)</f>
        <v/>
      </c>
      <c r="U5">
        <f>IF(Assumptions!E5="","",Assumptions!E5)</f>
        <v/>
      </c>
      <c r="V5">
        <f>IF(Assumptions!F5="","",Assumptions!F5)</f>
        <v/>
      </c>
      <c r="W5">
        <f>IF(Assumptions!G5="","",Assumptions!G5)</f>
        <v/>
      </c>
      <c r="X5">
        <f>IF(Assumptions!H5="","",Assumptions!H5)</f>
        <v/>
      </c>
    </row>
    <row r="6" ht="28" customHeight="1">
      <c r="A6" s="20" t="inlineStr">
        <is>
          <t>SCR-0003</t>
        </is>
      </c>
      <c r="B6" s="21" t="inlineStr">
        <is>
          <t>Fictional Bluebird Storage - North</t>
        </is>
      </c>
      <c r="C6" s="20" t="inlineStr">
        <is>
          <t>FIC-N118</t>
        </is>
      </c>
      <c r="D6" s="41" t="n">
        <v>46266</v>
      </c>
      <c r="E6" s="12">
        <f>IF(D6="","",TEXT(D6,"mm/yyyy"))</f>
        <v/>
      </c>
      <c r="F6" s="42" t="n">
        <v>100</v>
      </c>
      <c r="G6" s="42" t="n">
        <v>150</v>
      </c>
      <c r="H6" s="12">
        <f>IF(OR(F6="",G6=""),"",IFERROR(IF(G6&gt;F6,"Upgrade",IF(G6&lt;F6,"Downgrade","No size change")),""))</f>
        <v/>
      </c>
      <c r="I6" s="43" t="n">
        <v>119</v>
      </c>
      <c r="J6" s="43" t="n">
        <v>159</v>
      </c>
      <c r="K6" s="36">
        <f>IF(OR(I6="",J6=""),"",IFERROR(J6-I6,""))</f>
        <v/>
      </c>
      <c r="L6" s="21" t="inlineStr">
        <is>
          <t>Business inventory change</t>
        </is>
      </c>
      <c r="M6" s="20" t="inlineStr">
        <is>
          <t>Fictional Casey Morgan</t>
        </is>
      </c>
      <c r="N6" s="20" t="inlineStr">
        <is>
          <t>Requested</t>
        </is>
      </c>
      <c r="O6" s="41" t="n">
        <v>46275</v>
      </c>
      <c r="P6" s="41" t="n"/>
      <c r="Q6" s="25">
        <f>IF(D6="","",IF(P6&lt;&gt;"",IFERROR(MAX(0,P6-D6),""),IF(OR(N6="Canceled",N6="Completed",N6=""),"",IFERROR(MAX(0,TODAY()-D6),""))))</f>
        <v/>
      </c>
      <c r="R6" s="26">
        <f>IF(A6="","",IF(OR(B6="",C6="",D6="",F6="",G6="",N6=""),"Missing details - review",IF(H6="No size change","No size change - review",IF(AND(P6&lt;&gt;"",P6&lt;D6),"Date order - review",IF(AND(N6&lt;&gt;"Completed",N6&lt;&gt;"Canceled",O6&lt;&gt;"",O6&lt;TODAY()),"Past due - review",IF(AND(ISNUMBER(Assumptions!$B$5),K6&lt;&gt;"",K6&lt;=-Assumptions!$B$5),"Revenue loss - review",IF(AND(ISNUMBER(Assumptions!$B$4),Q6&lt;&gt;"",Q6&gt;Assumptions!$B$4),"Wait time - review","")))))))</f>
        <v/>
      </c>
      <c r="S6" s="21" t="inlineStr">
        <is>
          <t>Fictional example: past-due request awaiting human review.</t>
        </is>
      </c>
      <c r="T6">
        <f>IF(Assumptions!D6="","",Assumptions!D6)</f>
        <v/>
      </c>
      <c r="U6">
        <f>IF(Assumptions!E6="","",Assumptions!E6)</f>
        <v/>
      </c>
      <c r="V6">
        <f>IF(Assumptions!F6="","",Assumptions!F6)</f>
        <v/>
      </c>
      <c r="W6">
        <f>IF(Assumptions!G6="","",Assumptions!G6)</f>
        <v/>
      </c>
      <c r="X6">
        <f>IF(Assumptions!H6="","",Assumptions!H6)</f>
        <v/>
      </c>
    </row>
    <row r="7" ht="28" customHeight="1">
      <c r="A7" s="20" t="inlineStr">
        <is>
          <t>SCR-0004</t>
        </is>
      </c>
      <c r="B7" s="21" t="inlineStr">
        <is>
          <t>Fictional Cedar Key Storage</t>
        </is>
      </c>
      <c r="C7" s="20" t="inlineStr">
        <is>
          <t>FIC-C305</t>
        </is>
      </c>
      <c r="D7" s="41" t="n">
        <v>46268</v>
      </c>
      <c r="E7" s="17">
        <f>IF(D7="","",TEXT(D7,"mm/yyyy"))</f>
        <v/>
      </c>
      <c r="F7" s="42" t="n">
        <v>75</v>
      </c>
      <c r="G7" s="42" t="n">
        <v>100</v>
      </c>
      <c r="H7" s="17">
        <f>IF(OR(F7="",G7=""),"",IFERROR(IF(G7&gt;F7,"Upgrade",IF(G7&lt;F7,"Downgrade","No size change")),""))</f>
        <v/>
      </c>
      <c r="I7" s="43" t="n">
        <v>94</v>
      </c>
      <c r="J7" s="43" t="n">
        <v>121</v>
      </c>
      <c r="K7" s="39">
        <f>IF(OR(I7="",J7=""),"",IFERROR(J7-I7,""))</f>
        <v/>
      </c>
      <c r="L7" s="21" t="inlineStr">
        <is>
          <t>More household space</t>
        </is>
      </c>
      <c r="M7" s="20" t="inlineStr">
        <is>
          <t>Fictional Taylor Brooks</t>
        </is>
      </c>
      <c r="N7" s="20" t="inlineStr">
        <is>
          <t>Waitlisted</t>
        </is>
      </c>
      <c r="O7" s="41" t="n">
        <v>46282</v>
      </c>
      <c r="P7" s="41" t="n"/>
      <c r="Q7" s="27">
        <f>IF(D7="","",IF(P7&lt;&gt;"",IFERROR(MAX(0,P7-D7),""),IF(OR(N7="Canceled",N7="Completed",N7=""),"",IFERROR(MAX(0,TODAY()-D7),""))))</f>
        <v/>
      </c>
      <c r="R7" s="28">
        <f>IF(A7="","",IF(OR(B7="",C7="",D7="",F7="",G7="",N7=""),"Missing details - review",IF(H7="No size change","No size change - review",IF(AND(P7&lt;&gt;"",P7&lt;D7),"Date order - review",IF(AND(N7&lt;&gt;"Completed",N7&lt;&gt;"Canceled",O7&lt;&gt;"",O7&lt;TODAY()),"Past due - review",IF(AND(ISNUMBER(Assumptions!$B$5),K7&lt;&gt;"",K7&lt;=-Assumptions!$B$5),"Revenue loss - review",IF(AND(ISNUMBER(Assumptions!$B$4),Q7&lt;&gt;"",Q7&gt;Assumptions!$B$4),"Wait time - review","")))))))</f>
        <v/>
      </c>
      <c r="S7" s="21" t="inlineStr">
        <is>
          <t>Fictional example: preferred size is not currently selected.</t>
        </is>
      </c>
      <c r="T7">
        <f>IF(Assumptions!D7="","",Assumptions!D7)</f>
        <v/>
      </c>
      <c r="U7">
        <f>IF(Assumptions!E7="","",Assumptions!E7)</f>
        <v/>
      </c>
      <c r="V7">
        <f>IF(Assumptions!F7="","",Assumptions!F7)</f>
        <v/>
      </c>
      <c r="W7">
        <f>IF(Assumptions!G7="","",Assumptions!G7)</f>
        <v/>
      </c>
      <c r="X7">
        <f>IF(Assumptions!H7="","",Assumptions!H7)</f>
        <v/>
      </c>
    </row>
    <row r="8" ht="28" customHeight="1">
      <c r="A8" s="20" t="inlineStr">
        <is>
          <t>SCR-0005</t>
        </is>
      </c>
      <c r="B8" s="21" t="inlineStr">
        <is>
          <t>Fictional Bluebird Storage - South</t>
        </is>
      </c>
      <c r="C8" s="20" t="inlineStr">
        <is>
          <t>FIC-S122</t>
        </is>
      </c>
      <c r="D8" s="41" t="n">
        <v>46270</v>
      </c>
      <c r="E8" s="12">
        <f>IF(D8="","",TEXT(D8,"mm/yyyy"))</f>
        <v/>
      </c>
      <c r="F8" s="42" t="n">
        <v>200</v>
      </c>
      <c r="G8" s="42" t="n">
        <v>250</v>
      </c>
      <c r="H8" s="12">
        <f>IF(OR(F8="",G8=""),"",IFERROR(IF(G8&gt;F8,"Upgrade",IF(G8&lt;F8,"Downgrade","No size change")),""))</f>
        <v/>
      </c>
      <c r="I8" s="43" t="n">
        <v>224</v>
      </c>
      <c r="J8" s="43" t="n">
        <v>269</v>
      </c>
      <c r="K8" s="36">
        <f>IF(OR(I8="",J8=""),"",IFERROR(J8-I8,""))</f>
        <v/>
      </c>
      <c r="L8" s="21" t="inlineStr">
        <is>
          <t>Business inventory change</t>
        </is>
      </c>
      <c r="M8" s="20" t="inlineStr">
        <is>
          <t>Fictional Alex Rivera</t>
        </is>
      </c>
      <c r="N8" s="20" t="inlineStr">
        <is>
          <t>Approved</t>
        </is>
      </c>
      <c r="O8" s="41" t="n">
        <v>46279</v>
      </c>
      <c r="P8" s="41" t="n"/>
      <c r="Q8" s="25">
        <f>IF(D8="","",IF(P8&lt;&gt;"",IFERROR(MAX(0,P8-D8),""),IF(OR(N8="Canceled",N8="Completed",N8=""),"",IFERROR(MAX(0,TODAY()-D8),""))))</f>
        <v/>
      </c>
      <c r="R8" s="26">
        <f>IF(A8="","",IF(OR(B8="",C8="",D8="",F8="",G8="",N8=""),"Missing details - review",IF(H8="No size change","No size change - review",IF(AND(P8&lt;&gt;"",P8&lt;D8),"Date order - review",IF(AND(N8&lt;&gt;"Completed",N8&lt;&gt;"Canceled",O8&lt;&gt;"",O8&lt;TODAY()),"Past due - review",IF(AND(ISNUMBER(Assumptions!$B$5),K8&lt;&gt;"",K8&lt;=-Assumptions!$B$5),"Revenue loss - review",IF(AND(ISNUMBER(Assumptions!$B$4),Q8&lt;&gt;"",Q8&gt;Assumptions!$B$4),"Wait time - review","")))))))</f>
        <v/>
      </c>
      <c r="S8" s="21" t="inlineStr">
        <is>
          <t>Fictional example: internal move timing is being coordinated.</t>
        </is>
      </c>
      <c r="T8">
        <f>IF(Assumptions!D8="","",Assumptions!D8)</f>
        <v/>
      </c>
      <c r="U8">
        <f>IF(Assumptions!E8="","",Assumptions!E8)</f>
        <v/>
      </c>
      <c r="V8">
        <f>IF(Assumptions!F8="","",Assumptions!F8)</f>
        <v/>
      </c>
      <c r="W8">
        <f>IF(Assumptions!G8="","",Assumptions!G8)</f>
        <v/>
      </c>
      <c r="X8">
        <f>IF(Assumptions!H8="","",Assumptions!H8)</f>
        <v/>
      </c>
    </row>
    <row r="9" ht="28" customHeight="1">
      <c r="A9" s="20" t="inlineStr">
        <is>
          <t>SCR-0006</t>
        </is>
      </c>
      <c r="B9" s="21" t="inlineStr">
        <is>
          <t>Fictional Cedar Key Storage</t>
        </is>
      </c>
      <c r="C9" s="20" t="inlineStr">
        <is>
          <t>FIC-C111</t>
        </is>
      </c>
      <c r="D9" s="41" t="n">
        <v>46267</v>
      </c>
      <c r="E9" s="17">
        <f>IF(D9="","",TEXT(D9,"mm/yyyy"))</f>
        <v/>
      </c>
      <c r="F9" s="42" t="n">
        <v>100</v>
      </c>
      <c r="G9" s="42" t="n">
        <v>50</v>
      </c>
      <c r="H9" s="17">
        <f>IF(OR(F9="",G9=""),"",IFERROR(IF(G9&gt;F9,"Upgrade",IF(G9&lt;F9,"Downgrade","No size change")),""))</f>
        <v/>
      </c>
      <c r="I9" s="43" t="n">
        <v>118</v>
      </c>
      <c r="J9" s="43" t="n">
        <v>73</v>
      </c>
      <c r="K9" s="39">
        <f>IF(OR(I9="",J9=""),"",IFERROR(J9-I9,""))</f>
        <v/>
      </c>
      <c r="L9" s="21" t="inlineStr">
        <is>
          <t>Budget preference</t>
        </is>
      </c>
      <c r="M9" s="20" t="inlineStr">
        <is>
          <t>Fictional Jordan Lee</t>
        </is>
      </c>
      <c r="N9" s="20" t="inlineStr">
        <is>
          <t>Canceled</t>
        </is>
      </c>
      <c r="O9" s="41" t="n">
        <v>46274</v>
      </c>
      <c r="P9" s="41" t="n"/>
      <c r="Q9" s="27">
        <f>IF(D9="","",IF(P9&lt;&gt;"",IFERROR(MAX(0,P9-D9),""),IF(OR(N9="Canceled",N9="Completed",N9=""),"",IFERROR(MAX(0,TODAY()-D9),""))))</f>
        <v/>
      </c>
      <c r="R9" s="28">
        <f>IF(A9="","",IF(OR(B9="",C9="",D9="",F9="",G9="",N9=""),"Missing details - review",IF(H9="No size change","No size change - review",IF(AND(P9&lt;&gt;"",P9&lt;D9),"Date order - review",IF(AND(N9&lt;&gt;"Completed",N9&lt;&gt;"Canceled",O9&lt;&gt;"",O9&lt;TODAY()),"Past due - review",IF(AND(ISNUMBER(Assumptions!$B$5),K9&lt;&gt;"",K9&lt;=-Assumptions!$B$5),"Revenue loss - review",IF(AND(ISNUMBER(Assumptions!$B$4),Q9&lt;&gt;"",Q9&gt;Assumptions!$B$4),"Wait time - review","")))))))</f>
        <v/>
      </c>
      <c r="S9" s="21" t="inlineStr">
        <is>
          <t>Fictional example: request was withdrawn before a move.</t>
        </is>
      </c>
      <c r="T9">
        <f>IF(Assumptions!D9="","",Assumptions!D9)</f>
        <v/>
      </c>
      <c r="U9">
        <f>IF(Assumptions!E9="","",Assumptions!E9)</f>
        <v/>
      </c>
      <c r="V9">
        <f>IF(Assumptions!F9="","",Assumptions!F9)</f>
        <v/>
      </c>
      <c r="W9">
        <f>IF(Assumptions!G9="","",Assumptions!G9)</f>
        <v/>
      </c>
      <c r="X9">
        <f>IF(Assumptions!H9="","",Assumptions!H9)</f>
        <v/>
      </c>
    </row>
    <row r="10" ht="28" customHeight="1">
      <c r="A10" s="20" t="inlineStr">
        <is>
          <t>SCR-0007</t>
        </is>
      </c>
      <c r="B10" s="21" t="inlineStr">
        <is>
          <t>Fictional Bluebird Storage - North</t>
        </is>
      </c>
      <c r="C10" s="20" t="inlineStr">
        <is>
          <t>FIC-N240</t>
        </is>
      </c>
      <c r="D10" s="41" t="n">
        <v>46244</v>
      </c>
      <c r="E10" s="12">
        <f>IF(D10="","",TEXT(D10,"mm/yyyy"))</f>
        <v/>
      </c>
      <c r="F10" s="42" t="n">
        <v>200</v>
      </c>
      <c r="G10" s="42" t="n">
        <v>100</v>
      </c>
      <c r="H10" s="12">
        <f>IF(OR(F10="",G10=""),"",IFERROR(IF(G10&gt;F10,"Upgrade",IF(G10&lt;F10,"Downgrade","No size change")),""))</f>
        <v/>
      </c>
      <c r="I10" s="43" t="n">
        <v>229</v>
      </c>
      <c r="J10" s="43" t="n">
        <v>154</v>
      </c>
      <c r="K10" s="36">
        <f>IF(OR(I10="",J10=""),"",IFERROR(J10-I10,""))</f>
        <v/>
      </c>
      <c r="L10" s="21" t="inlineStr">
        <is>
          <t>Less space needed</t>
        </is>
      </c>
      <c r="M10" s="20" t="inlineStr">
        <is>
          <t>Fictional Casey Morgan</t>
        </is>
      </c>
      <c r="N10" s="20" t="inlineStr">
        <is>
          <t>Completed</t>
        </is>
      </c>
      <c r="O10" s="41" t="n">
        <v>46258</v>
      </c>
      <c r="P10" s="41" t="n">
        <v>46266</v>
      </c>
      <c r="Q10" s="25">
        <f>IF(D10="","",IF(P10&lt;&gt;"",IFERROR(MAX(0,P10-D10),""),IF(OR(N10="Canceled",N10="Completed",N10=""),"",IFERROR(MAX(0,TODAY()-D10),""))))</f>
        <v/>
      </c>
      <c r="R10" s="26">
        <f>IF(A10="","",IF(OR(B10="",C10="",D10="",F10="",G10="",N10=""),"Missing details - review",IF(H10="No size change","No size change - review",IF(AND(P10&lt;&gt;"",P10&lt;D10),"Date order - review",IF(AND(N10&lt;&gt;"Completed",N10&lt;&gt;"Canceled",O10&lt;&gt;"",O10&lt;TODAY()),"Past due - review",IF(AND(ISNUMBER(Assumptions!$B$5),K10&lt;&gt;"",K10&lt;=-Assumptions!$B$5),"Revenue loss - review",IF(AND(ISNUMBER(Assumptions!$B$4),Q10&lt;&gt;"",Q10&gt;Assumptions!$B$4),"Wait time - review","")))))))</f>
        <v/>
      </c>
      <c r="S10" s="21" t="inlineStr">
        <is>
          <t>Fictional example: exact revenue-loss review boundary.</t>
        </is>
      </c>
      <c r="T10">
        <f>IF(Assumptions!D10="","",Assumptions!D10)</f>
        <v/>
      </c>
      <c r="U10">
        <f>IF(Assumptions!E10="","",Assumptions!E10)</f>
        <v/>
      </c>
      <c r="V10">
        <f>IF(Assumptions!F10="","",Assumptions!F10)</f>
        <v/>
      </c>
      <c r="W10">
        <f>IF(Assumptions!G10="","",Assumptions!G10)</f>
        <v/>
      </c>
      <c r="X10">
        <f>IF(Assumptions!H10="","",Assumptions!H10)</f>
        <v/>
      </c>
    </row>
    <row r="11" ht="28" customHeight="1">
      <c r="A11" s="20" t="inlineStr">
        <is>
          <t>SCR-0008</t>
        </is>
      </c>
      <c r="B11" s="21" t="inlineStr">
        <is>
          <t>Fictional Bluebird Storage - South</t>
        </is>
      </c>
      <c r="C11" s="20" t="inlineStr">
        <is>
          <t>FIC-S015</t>
        </is>
      </c>
      <c r="D11" s="41" t="n">
        <v>46271</v>
      </c>
      <c r="E11" s="17">
        <f>IF(D11="","",TEXT(D11,"mm/yyyy"))</f>
        <v/>
      </c>
      <c r="F11" s="42" t="n">
        <v>25</v>
      </c>
      <c r="G11" s="42" t="n">
        <v>50</v>
      </c>
      <c r="H11" s="17">
        <f>IF(OR(F11="",G11=""),"",IFERROR(IF(G11&gt;F11,"Upgrade",IF(G11&lt;F11,"Downgrade","No size change")),""))</f>
        <v/>
      </c>
      <c r="I11" s="43" t="n">
        <v>49</v>
      </c>
      <c r="J11" s="43" t="n">
        <v>76</v>
      </c>
      <c r="K11" s="39">
        <f>IF(OR(I11="",J11=""),"",IFERROR(J11-I11,""))</f>
        <v/>
      </c>
      <c r="L11" s="21" t="inlineStr">
        <is>
          <t>Accessibility preference</t>
        </is>
      </c>
      <c r="M11" s="20" t="inlineStr">
        <is>
          <t>Fictional Taylor Brooks</t>
        </is>
      </c>
      <c r="N11" s="20" t="inlineStr">
        <is>
          <t>Completed</t>
        </is>
      </c>
      <c r="O11" s="41" t="n">
        <v>46274</v>
      </c>
      <c r="P11" s="41" t="n">
        <v>46271</v>
      </c>
      <c r="Q11" s="27">
        <f>IF(D11="","",IF(P11&lt;&gt;"",IFERROR(MAX(0,P11-D11),""),IF(OR(N11="Canceled",N11="Completed",N11=""),"",IFERROR(MAX(0,TODAY()-D11),""))))</f>
        <v/>
      </c>
      <c r="R11" s="28">
        <f>IF(A11="","",IF(OR(B11="",C11="",D11="",F11="",G11="",N11=""),"Missing details - review",IF(H11="No size change","No size change - review",IF(AND(P11&lt;&gt;"",P11&lt;D11),"Date order - review",IF(AND(N11&lt;&gt;"Completed",N11&lt;&gt;"Canceled",O11&lt;&gt;"",O11&lt;TODAY()),"Past due - review",IF(AND(ISNUMBER(Assumptions!$B$5),K11&lt;&gt;"",K11&lt;=-Assumptions!$B$5),"Revenue loss - review",IF(AND(ISNUMBER(Assumptions!$B$4),Q11&lt;&gt;"",Q11&gt;Assumptions!$B$4),"Wait time - review","")))))))</f>
        <v/>
      </c>
      <c r="S11" s="21" t="inlineStr">
        <is>
          <t>Fictional example: completed on the request date.</t>
        </is>
      </c>
      <c r="T11">
        <f>IF(Assumptions!D11="","",Assumptions!D11)</f>
        <v/>
      </c>
      <c r="U11">
        <f>IF(Assumptions!E11="","",Assumptions!E11)</f>
        <v/>
      </c>
      <c r="V11">
        <f>IF(Assumptions!F11="","",Assumptions!F11)</f>
        <v/>
      </c>
      <c r="W11">
        <f>IF(Assumptions!G11="","",Assumptions!G11)</f>
        <v/>
      </c>
      <c r="X11">
        <f>IF(Assumptions!H11="","",Assumptions!H11)</f>
        <v/>
      </c>
    </row>
    <row r="12" ht="28" customHeight="1">
      <c r="A12" s="20" t="inlineStr">
        <is>
          <t>SCR-0009</t>
        </is>
      </c>
      <c r="B12" s="21" t="inlineStr">
        <is>
          <t>Fictional Cedar Key Storage</t>
        </is>
      </c>
      <c r="C12" s="20" t="inlineStr">
        <is>
          <t>FIC-C078</t>
        </is>
      </c>
      <c r="D12" s="41" t="n">
        <v>46277</v>
      </c>
      <c r="E12" s="12">
        <f>IF(D12="","",TEXT(D12,"mm/yyyy"))</f>
        <v/>
      </c>
      <c r="F12" s="42" t="n">
        <v>75</v>
      </c>
      <c r="G12" s="42" t="n">
        <v>75</v>
      </c>
      <c r="H12" s="12">
        <f>IF(OR(F12="",G12=""),"",IFERROR(IF(G12&gt;F12,"Upgrade",IF(G12&lt;F12,"Downgrade","No size change")),""))</f>
        <v/>
      </c>
      <c r="I12" s="43" t="n">
        <v>92</v>
      </c>
      <c r="J12" s="43" t="n">
        <v>92</v>
      </c>
      <c r="K12" s="36">
        <f>IF(OR(I12="",J12=""),"",IFERROR(J12-I12,""))</f>
        <v/>
      </c>
      <c r="L12" s="21" t="inlineStr">
        <is>
          <t>Other</t>
        </is>
      </c>
      <c r="M12" s="20" t="inlineStr">
        <is>
          <t>Fictional Alex Rivera</t>
        </is>
      </c>
      <c r="N12" s="20" t="inlineStr">
        <is>
          <t>Requested</t>
        </is>
      </c>
      <c r="O12" s="41" t="n">
        <v>46284</v>
      </c>
      <c r="P12" s="41" t="n"/>
      <c r="Q12" s="25">
        <f>IF(D12="","",IF(P12&lt;&gt;"",IFERROR(MAX(0,P12-D12),""),IF(OR(N12="Canceled",N12="Completed",N12=""),"",IFERROR(MAX(0,TODAY()-D12),""))))</f>
        <v/>
      </c>
      <c r="R12" s="26">
        <f>IF(A12="","",IF(OR(B12="",C12="",D12="",F12="",G12="",N12=""),"Missing details - review",IF(H12="No size change","No size change - review",IF(AND(P12&lt;&gt;"",P12&lt;D12),"Date order - review",IF(AND(N12&lt;&gt;"Completed",N12&lt;&gt;"Canceled",O12&lt;&gt;"",O12&lt;TODAY()),"Past due - review",IF(AND(ISNUMBER(Assumptions!$B$5),K12&lt;&gt;"",K12&lt;=-Assumptions!$B$5),"Revenue loss - review",IF(AND(ISNUMBER(Assumptions!$B$4),Q12&lt;&gt;"",Q12&gt;Assumptions!$B$4),"Wait time - review","")))))))</f>
        <v/>
      </c>
      <c r="S12" s="21" t="inlineStr">
        <is>
          <t>Fictional boundary test: entered sizes match and need review.</t>
        </is>
      </c>
      <c r="T12">
        <f>IF(Assumptions!D12="","",Assumptions!D12)</f>
        <v/>
      </c>
      <c r="U12">
        <f>IF(Assumptions!E12="","",Assumptions!E12)</f>
        <v/>
      </c>
      <c r="V12">
        <f>IF(Assumptions!F12="","",Assumptions!F12)</f>
        <v/>
      </c>
      <c r="W12">
        <f>IF(Assumptions!G12="","",Assumptions!G12)</f>
        <v/>
      </c>
      <c r="X12">
        <f>IF(Assumptions!H12="","",Assumptions!H12)</f>
        <v/>
      </c>
    </row>
    <row r="13" ht="28" customHeight="1">
      <c r="A13" s="20" t="inlineStr">
        <is>
          <t>SCR-0010</t>
        </is>
      </c>
      <c r="B13" s="21" t="inlineStr">
        <is>
          <t>Fictional Bluebird Storage - North</t>
        </is>
      </c>
      <c r="C13" s="20" t="inlineStr">
        <is>
          <t>FIC-N090</t>
        </is>
      </c>
      <c r="D13" s="41" t="n">
        <v>46264</v>
      </c>
      <c r="E13" s="17">
        <f>IF(D13="","",TEXT(D13,"mm/yyyy"))</f>
        <v/>
      </c>
      <c r="F13" s="42" t="n">
        <v>75</v>
      </c>
      <c r="G13" s="42" t="n">
        <v>25</v>
      </c>
      <c r="H13" s="17">
        <f>IF(OR(F13="",G13=""),"",IFERROR(IF(G13&gt;F13,"Upgrade",IF(G13&lt;F13,"Downgrade","No size change")),""))</f>
        <v/>
      </c>
      <c r="I13" s="43" t="n">
        <v>99</v>
      </c>
      <c r="J13" s="43" t="n">
        <v>45</v>
      </c>
      <c r="K13" s="39">
        <f>IF(OR(I13="",J13=""),"",IFERROR(J13-I13,""))</f>
        <v/>
      </c>
      <c r="L13" s="21" t="inlineStr">
        <is>
          <t>Budget preference</t>
        </is>
      </c>
      <c r="M13" s="20" t="inlineStr">
        <is>
          <t>Fictional Jordan Lee</t>
        </is>
      </c>
      <c r="N13" s="20" t="inlineStr">
        <is>
          <t>Completed</t>
        </is>
      </c>
      <c r="O13" s="41" t="n">
        <v>46274</v>
      </c>
      <c r="P13" s="41" t="n">
        <v>46270</v>
      </c>
      <c r="Q13" s="27">
        <f>IF(D13="","",IF(P13&lt;&gt;"",IFERROR(MAX(0,P13-D13),""),IF(OR(N13="Canceled",N13="Completed",N13=""),"",IFERROR(MAX(0,TODAY()-D13),""))))</f>
        <v/>
      </c>
      <c r="R13" s="28">
        <f>IF(A13="","",IF(OR(B13="",C13="",D13="",F13="",G13="",N13=""),"Missing details - review",IF(H13="No size change","No size change - review",IF(AND(P13&lt;&gt;"",P13&lt;D13),"Date order - review",IF(AND(N13&lt;&gt;"Completed",N13&lt;&gt;"Canceled",O13&lt;&gt;"",O13&lt;TODAY()),"Past due - review",IF(AND(ISNUMBER(Assumptions!$B$5),K13&lt;&gt;"",K13&lt;=-Assumptions!$B$5),"Revenue loss - review",IF(AND(ISNUMBER(Assumptions!$B$4),Q13&lt;&gt;"",Q13&gt;Assumptions!$B$4),"Wait time - review","")))))))</f>
        <v/>
      </c>
      <c r="S13" s="21" t="inlineStr">
        <is>
          <t>Fictional example: smaller unit selected after review.</t>
        </is>
      </c>
      <c r="T13">
        <f>IF(Assumptions!D13="","",Assumptions!D13)</f>
        <v/>
      </c>
      <c r="U13">
        <f>IF(Assumptions!E13="","",Assumptions!E13)</f>
        <v/>
      </c>
      <c r="V13">
        <f>IF(Assumptions!F13="","",Assumptions!F13)</f>
        <v/>
      </c>
      <c r="W13">
        <f>IF(Assumptions!G13="","",Assumptions!G13)</f>
        <v/>
      </c>
      <c r="X13">
        <f>IF(Assumptions!H13="","",Assumptions!H13)</f>
        <v/>
      </c>
    </row>
    <row r="14" ht="28" customHeight="1">
      <c r="A14" s="20" t="n"/>
      <c r="B14" s="21" t="n"/>
      <c r="C14" s="20" t="n"/>
      <c r="D14" s="41" t="n"/>
      <c r="E14" s="12">
        <f>IF(D14="","",TEXT(D14,"mm/yyyy"))</f>
        <v/>
      </c>
      <c r="F14" s="42" t="n"/>
      <c r="G14" s="42" t="n"/>
      <c r="H14" s="12">
        <f>IF(OR(F14="",G14=""),"",IFERROR(IF(G14&gt;F14,"Upgrade",IF(G14&lt;F14,"Downgrade","No size change")),""))</f>
        <v/>
      </c>
      <c r="I14" s="43" t="n"/>
      <c r="J14" s="43" t="n"/>
      <c r="K14" s="36">
        <f>IF(OR(I14="",J14=""),"",IFERROR(J14-I14,""))</f>
        <v/>
      </c>
      <c r="L14" s="21" t="n"/>
      <c r="M14" s="20" t="n"/>
      <c r="N14" s="20" t="n"/>
      <c r="O14" s="41" t="n"/>
      <c r="P14" s="41" t="n"/>
      <c r="Q14" s="25">
        <f>IF(D14="","",IF(P14&lt;&gt;"",IFERROR(MAX(0,P14-D14),""),IF(OR(N14="Canceled",N14="Completed",N14=""),"",IFERROR(MAX(0,TODAY()-D14),""))))</f>
        <v/>
      </c>
      <c r="R14" s="26">
        <f>IF(A14="","",IF(OR(B14="",C14="",D14="",F14="",G14="",N14=""),"Missing details - review",IF(H14="No size change","No size change - review",IF(AND(P14&lt;&gt;"",P14&lt;D14),"Date order - review",IF(AND(N14&lt;&gt;"Completed",N14&lt;&gt;"Canceled",O14&lt;&gt;"",O14&lt;TODAY()),"Past due - review",IF(AND(ISNUMBER(Assumptions!$B$5),K14&lt;&gt;"",K14&lt;=-Assumptions!$B$5),"Revenue loss - review",IF(AND(ISNUMBER(Assumptions!$B$4),Q14&lt;&gt;"",Q14&gt;Assumptions!$B$4),"Wait time - review","")))))))</f>
        <v/>
      </c>
      <c r="S14" s="21" t="n"/>
      <c r="T14">
        <f>IF(Assumptions!D14="","",Assumptions!D14)</f>
        <v/>
      </c>
      <c r="U14">
        <f>IF(Assumptions!E14="","",Assumptions!E14)</f>
        <v/>
      </c>
      <c r="V14">
        <f>IF(Assumptions!F14="","",Assumptions!F14)</f>
        <v/>
      </c>
      <c r="W14">
        <f>IF(Assumptions!G14="","",Assumptions!G14)</f>
        <v/>
      </c>
      <c r="X14">
        <f>IF(Assumptions!H14="","",Assumptions!H14)</f>
        <v/>
      </c>
    </row>
    <row r="15" ht="28" customHeight="1">
      <c r="A15" s="20" t="n"/>
      <c r="B15" s="21" t="n"/>
      <c r="C15" s="20" t="n"/>
      <c r="D15" s="41" t="n"/>
      <c r="E15" s="17">
        <f>IF(D15="","",TEXT(D15,"mm/yyyy"))</f>
        <v/>
      </c>
      <c r="F15" s="42" t="n"/>
      <c r="G15" s="42" t="n"/>
      <c r="H15" s="17">
        <f>IF(OR(F15="",G15=""),"",IFERROR(IF(G15&gt;F15,"Upgrade",IF(G15&lt;F15,"Downgrade","No size change")),""))</f>
        <v/>
      </c>
      <c r="I15" s="43" t="n"/>
      <c r="J15" s="43" t="n"/>
      <c r="K15" s="39">
        <f>IF(OR(I15="",J15=""),"",IFERROR(J15-I15,""))</f>
        <v/>
      </c>
      <c r="L15" s="21" t="n"/>
      <c r="M15" s="20" t="n"/>
      <c r="N15" s="20" t="n"/>
      <c r="O15" s="41" t="n"/>
      <c r="P15" s="41" t="n"/>
      <c r="Q15" s="27">
        <f>IF(D15="","",IF(P15&lt;&gt;"",IFERROR(MAX(0,P15-D15),""),IF(OR(N15="Canceled",N15="Completed",N15=""),"",IFERROR(MAX(0,TODAY()-D15),""))))</f>
        <v/>
      </c>
      <c r="R15" s="28">
        <f>IF(A15="","",IF(OR(B15="",C15="",D15="",F15="",G15="",N15=""),"Missing details - review",IF(H15="No size change","No size change - review",IF(AND(P15&lt;&gt;"",P15&lt;D15),"Date order - review",IF(AND(N15&lt;&gt;"Completed",N15&lt;&gt;"Canceled",O15&lt;&gt;"",O15&lt;TODAY()),"Past due - review",IF(AND(ISNUMBER(Assumptions!$B$5),K15&lt;&gt;"",K15&lt;=-Assumptions!$B$5),"Revenue loss - review",IF(AND(ISNUMBER(Assumptions!$B$4),Q15&lt;&gt;"",Q15&gt;Assumptions!$B$4),"Wait time - review","")))))))</f>
        <v/>
      </c>
      <c r="S15" s="21" t="n"/>
      <c r="T15">
        <f>IF(Assumptions!D15="","",Assumptions!D15)</f>
        <v/>
      </c>
      <c r="U15">
        <f>IF(Assumptions!E15="","",Assumptions!E15)</f>
        <v/>
      </c>
      <c r="V15">
        <f>IF(Assumptions!F15="","",Assumptions!F15)</f>
        <v/>
      </c>
      <c r="W15">
        <f>IF(Assumptions!G15="","",Assumptions!G15)</f>
        <v/>
      </c>
      <c r="X15">
        <f>IF(Assumptions!H15="","",Assumptions!H15)</f>
        <v/>
      </c>
    </row>
    <row r="16" ht="28" customHeight="1">
      <c r="A16" s="20" t="n"/>
      <c r="B16" s="21" t="n"/>
      <c r="C16" s="20" t="n"/>
      <c r="D16" s="41" t="n"/>
      <c r="E16" s="12">
        <f>IF(D16="","",TEXT(D16,"mm/yyyy"))</f>
        <v/>
      </c>
      <c r="F16" s="42" t="n"/>
      <c r="G16" s="42" t="n"/>
      <c r="H16" s="12">
        <f>IF(OR(F16="",G16=""),"",IFERROR(IF(G16&gt;F16,"Upgrade",IF(G16&lt;F16,"Downgrade","No size change")),""))</f>
        <v/>
      </c>
      <c r="I16" s="43" t="n"/>
      <c r="J16" s="43" t="n"/>
      <c r="K16" s="36">
        <f>IF(OR(I16="",J16=""),"",IFERROR(J16-I16,""))</f>
        <v/>
      </c>
      <c r="L16" s="21" t="n"/>
      <c r="M16" s="20" t="n"/>
      <c r="N16" s="20" t="n"/>
      <c r="O16" s="41" t="n"/>
      <c r="P16" s="41" t="n"/>
      <c r="Q16" s="25">
        <f>IF(D16="","",IF(P16&lt;&gt;"",IFERROR(MAX(0,P16-D16),""),IF(OR(N16="Canceled",N16="Completed",N16=""),"",IFERROR(MAX(0,TODAY()-D16),""))))</f>
        <v/>
      </c>
      <c r="R16" s="26">
        <f>IF(A16="","",IF(OR(B16="",C16="",D16="",F16="",G16="",N16=""),"Missing details - review",IF(H16="No size change","No size change - review",IF(AND(P16&lt;&gt;"",P16&lt;D16),"Date order - review",IF(AND(N16&lt;&gt;"Completed",N16&lt;&gt;"Canceled",O16&lt;&gt;"",O16&lt;TODAY()),"Past due - review",IF(AND(ISNUMBER(Assumptions!$B$5),K16&lt;&gt;"",K16&lt;=-Assumptions!$B$5),"Revenue loss - review",IF(AND(ISNUMBER(Assumptions!$B$4),Q16&lt;&gt;"",Q16&gt;Assumptions!$B$4),"Wait time - review","")))))))</f>
        <v/>
      </c>
      <c r="S16" s="21" t="n"/>
      <c r="T16">
        <f>IF(Assumptions!D16="","",Assumptions!D16)</f>
        <v/>
      </c>
      <c r="U16">
        <f>IF(Assumptions!E16="","",Assumptions!E16)</f>
        <v/>
      </c>
      <c r="V16">
        <f>IF(Assumptions!F16="","",Assumptions!F16)</f>
        <v/>
      </c>
      <c r="W16">
        <f>IF(Assumptions!G16="","",Assumptions!G16)</f>
        <v/>
      </c>
      <c r="X16">
        <f>IF(Assumptions!H16="","",Assumptions!H16)</f>
        <v/>
      </c>
    </row>
    <row r="17" ht="28" customHeight="1">
      <c r="A17" s="20" t="n"/>
      <c r="B17" s="21" t="n"/>
      <c r="C17" s="20" t="n"/>
      <c r="D17" s="41" t="n"/>
      <c r="E17" s="17">
        <f>IF(D17="","",TEXT(D17,"mm/yyyy"))</f>
        <v/>
      </c>
      <c r="F17" s="42" t="n"/>
      <c r="G17" s="42" t="n"/>
      <c r="H17" s="17">
        <f>IF(OR(F17="",G17=""),"",IFERROR(IF(G17&gt;F17,"Upgrade",IF(G17&lt;F17,"Downgrade","No size change")),""))</f>
        <v/>
      </c>
      <c r="I17" s="43" t="n"/>
      <c r="J17" s="43" t="n"/>
      <c r="K17" s="39">
        <f>IF(OR(I17="",J17=""),"",IFERROR(J17-I17,""))</f>
        <v/>
      </c>
      <c r="L17" s="21" t="n"/>
      <c r="M17" s="20" t="n"/>
      <c r="N17" s="20" t="n"/>
      <c r="O17" s="41" t="n"/>
      <c r="P17" s="41" t="n"/>
      <c r="Q17" s="27">
        <f>IF(D17="","",IF(P17&lt;&gt;"",IFERROR(MAX(0,P17-D17),""),IF(OR(N17="Canceled",N17="Completed",N17=""),"",IFERROR(MAX(0,TODAY()-D17),""))))</f>
        <v/>
      </c>
      <c r="R17" s="28">
        <f>IF(A17="","",IF(OR(B17="",C17="",D17="",F17="",G17="",N17=""),"Missing details - review",IF(H17="No size change","No size change - review",IF(AND(P17&lt;&gt;"",P17&lt;D17),"Date order - review",IF(AND(N17&lt;&gt;"Completed",N17&lt;&gt;"Canceled",O17&lt;&gt;"",O17&lt;TODAY()),"Past due - review",IF(AND(ISNUMBER(Assumptions!$B$5),K17&lt;&gt;"",K17&lt;=-Assumptions!$B$5),"Revenue loss - review",IF(AND(ISNUMBER(Assumptions!$B$4),Q17&lt;&gt;"",Q17&gt;Assumptions!$B$4),"Wait time - review","")))))))</f>
        <v/>
      </c>
      <c r="S17" s="21" t="n"/>
      <c r="T17">
        <f>IF(Assumptions!D17="","",Assumptions!D17)</f>
        <v/>
      </c>
      <c r="U17">
        <f>IF(Assumptions!E17="","",Assumptions!E17)</f>
        <v/>
      </c>
      <c r="V17">
        <f>IF(Assumptions!F17="","",Assumptions!F17)</f>
        <v/>
      </c>
      <c r="W17">
        <f>IF(Assumptions!G17="","",Assumptions!G17)</f>
        <v/>
      </c>
      <c r="X17">
        <f>IF(Assumptions!H17="","",Assumptions!H17)</f>
        <v/>
      </c>
    </row>
    <row r="18" ht="28" customHeight="1">
      <c r="A18" s="20" t="n"/>
      <c r="B18" s="21" t="n"/>
      <c r="C18" s="20" t="n"/>
      <c r="D18" s="41" t="n"/>
      <c r="E18" s="12">
        <f>IF(D18="","",TEXT(D18,"mm/yyyy"))</f>
        <v/>
      </c>
      <c r="F18" s="42" t="n"/>
      <c r="G18" s="42" t="n"/>
      <c r="H18" s="12">
        <f>IF(OR(F18="",G18=""),"",IFERROR(IF(G18&gt;F18,"Upgrade",IF(G18&lt;F18,"Downgrade","No size change")),""))</f>
        <v/>
      </c>
      <c r="I18" s="43" t="n"/>
      <c r="J18" s="43" t="n"/>
      <c r="K18" s="36">
        <f>IF(OR(I18="",J18=""),"",IFERROR(J18-I18,""))</f>
        <v/>
      </c>
      <c r="L18" s="21" t="n"/>
      <c r="M18" s="20" t="n"/>
      <c r="N18" s="20" t="n"/>
      <c r="O18" s="41" t="n"/>
      <c r="P18" s="41" t="n"/>
      <c r="Q18" s="25">
        <f>IF(D18="","",IF(P18&lt;&gt;"",IFERROR(MAX(0,P18-D18),""),IF(OR(N18="Canceled",N18="Completed",N18=""),"",IFERROR(MAX(0,TODAY()-D18),""))))</f>
        <v/>
      </c>
      <c r="R18" s="26">
        <f>IF(A18="","",IF(OR(B18="",C18="",D18="",F18="",G18="",N18=""),"Missing details - review",IF(H18="No size change","No size change - review",IF(AND(P18&lt;&gt;"",P18&lt;D18),"Date order - review",IF(AND(N18&lt;&gt;"Completed",N18&lt;&gt;"Canceled",O18&lt;&gt;"",O18&lt;TODAY()),"Past due - review",IF(AND(ISNUMBER(Assumptions!$B$5),K18&lt;&gt;"",K18&lt;=-Assumptions!$B$5),"Revenue loss - review",IF(AND(ISNUMBER(Assumptions!$B$4),Q18&lt;&gt;"",Q18&gt;Assumptions!$B$4),"Wait time - review","")))))))</f>
        <v/>
      </c>
      <c r="S18" s="21" t="n"/>
      <c r="T18">
        <f>IF(Assumptions!D18="","",Assumptions!D18)</f>
        <v/>
      </c>
      <c r="U18">
        <f>IF(Assumptions!E18="","",Assumptions!E18)</f>
        <v/>
      </c>
      <c r="V18">
        <f>IF(Assumptions!F18="","",Assumptions!F18)</f>
        <v/>
      </c>
      <c r="W18">
        <f>IF(Assumptions!G18="","",Assumptions!G18)</f>
        <v/>
      </c>
      <c r="X18">
        <f>IF(Assumptions!H18="","",Assumptions!H18)</f>
        <v/>
      </c>
    </row>
    <row r="19" ht="28" customHeight="1">
      <c r="A19" s="20" t="n"/>
      <c r="B19" s="21" t="n"/>
      <c r="C19" s="20" t="n"/>
      <c r="D19" s="41" t="n"/>
      <c r="E19" s="17">
        <f>IF(D19="","",TEXT(D19,"mm/yyyy"))</f>
        <v/>
      </c>
      <c r="F19" s="42" t="n"/>
      <c r="G19" s="42" t="n"/>
      <c r="H19" s="17">
        <f>IF(OR(F19="",G19=""),"",IFERROR(IF(G19&gt;F19,"Upgrade",IF(G19&lt;F19,"Downgrade","No size change")),""))</f>
        <v/>
      </c>
      <c r="I19" s="43" t="n"/>
      <c r="J19" s="43" t="n"/>
      <c r="K19" s="39">
        <f>IF(OR(I19="",J19=""),"",IFERROR(J19-I19,""))</f>
        <v/>
      </c>
      <c r="L19" s="21" t="n"/>
      <c r="M19" s="20" t="n"/>
      <c r="N19" s="20" t="n"/>
      <c r="O19" s="41" t="n"/>
      <c r="P19" s="41" t="n"/>
      <c r="Q19" s="27">
        <f>IF(D19="","",IF(P19&lt;&gt;"",IFERROR(MAX(0,P19-D19),""),IF(OR(N19="Canceled",N19="Completed",N19=""),"",IFERROR(MAX(0,TODAY()-D19),""))))</f>
        <v/>
      </c>
      <c r="R19" s="28">
        <f>IF(A19="","",IF(OR(B19="",C19="",D19="",F19="",G19="",N19=""),"Missing details - review",IF(H19="No size change","No size change - review",IF(AND(P19&lt;&gt;"",P19&lt;D19),"Date order - review",IF(AND(N19&lt;&gt;"Completed",N19&lt;&gt;"Canceled",O19&lt;&gt;"",O19&lt;TODAY()),"Past due - review",IF(AND(ISNUMBER(Assumptions!$B$5),K19&lt;&gt;"",K19&lt;=-Assumptions!$B$5),"Revenue loss - review",IF(AND(ISNUMBER(Assumptions!$B$4),Q19&lt;&gt;"",Q19&gt;Assumptions!$B$4),"Wait time - review","")))))))</f>
        <v/>
      </c>
      <c r="S19" s="21" t="n"/>
      <c r="T19">
        <f>IF(Assumptions!D19="","",Assumptions!D19)</f>
        <v/>
      </c>
      <c r="U19">
        <f>IF(Assumptions!E19="","",Assumptions!E19)</f>
        <v/>
      </c>
      <c r="V19">
        <f>IF(Assumptions!F19="","",Assumptions!F19)</f>
        <v/>
      </c>
      <c r="W19">
        <f>IF(Assumptions!G19="","",Assumptions!G19)</f>
        <v/>
      </c>
      <c r="X19">
        <f>IF(Assumptions!H19="","",Assumptions!H19)</f>
        <v/>
      </c>
    </row>
    <row r="20" ht="28" customHeight="1">
      <c r="A20" s="20" t="n"/>
      <c r="B20" s="21" t="n"/>
      <c r="C20" s="20" t="n"/>
      <c r="D20" s="41" t="n"/>
      <c r="E20" s="12">
        <f>IF(D20="","",TEXT(D20,"mm/yyyy"))</f>
        <v/>
      </c>
      <c r="F20" s="42" t="n"/>
      <c r="G20" s="42" t="n"/>
      <c r="H20" s="12">
        <f>IF(OR(F20="",G20=""),"",IFERROR(IF(G20&gt;F20,"Upgrade",IF(G20&lt;F20,"Downgrade","No size change")),""))</f>
        <v/>
      </c>
      <c r="I20" s="43" t="n"/>
      <c r="J20" s="43" t="n"/>
      <c r="K20" s="36">
        <f>IF(OR(I20="",J20=""),"",IFERROR(J20-I20,""))</f>
        <v/>
      </c>
      <c r="L20" s="21" t="n"/>
      <c r="M20" s="20" t="n"/>
      <c r="N20" s="20" t="n"/>
      <c r="O20" s="41" t="n"/>
      <c r="P20" s="41" t="n"/>
      <c r="Q20" s="25">
        <f>IF(D20="","",IF(P20&lt;&gt;"",IFERROR(MAX(0,P20-D20),""),IF(OR(N20="Canceled",N20="Completed",N20=""),"",IFERROR(MAX(0,TODAY()-D20),""))))</f>
        <v/>
      </c>
      <c r="R20" s="26">
        <f>IF(A20="","",IF(OR(B20="",C20="",D20="",F20="",G20="",N20=""),"Missing details - review",IF(H20="No size change","No size change - review",IF(AND(P20&lt;&gt;"",P20&lt;D20),"Date order - review",IF(AND(N20&lt;&gt;"Completed",N20&lt;&gt;"Canceled",O20&lt;&gt;"",O20&lt;TODAY()),"Past due - review",IF(AND(ISNUMBER(Assumptions!$B$5),K20&lt;&gt;"",K20&lt;=-Assumptions!$B$5),"Revenue loss - review",IF(AND(ISNUMBER(Assumptions!$B$4),Q20&lt;&gt;"",Q20&gt;Assumptions!$B$4),"Wait time - review","")))))))</f>
        <v/>
      </c>
      <c r="S20" s="21" t="n"/>
      <c r="T20">
        <f>IF(Assumptions!D20="","",Assumptions!D20)</f>
        <v/>
      </c>
      <c r="U20">
        <f>IF(Assumptions!E20="","",Assumptions!E20)</f>
        <v/>
      </c>
      <c r="V20">
        <f>IF(Assumptions!F20="","",Assumptions!F20)</f>
        <v/>
      </c>
      <c r="W20">
        <f>IF(Assumptions!G20="","",Assumptions!G20)</f>
        <v/>
      </c>
      <c r="X20">
        <f>IF(Assumptions!H20="","",Assumptions!H20)</f>
        <v/>
      </c>
    </row>
    <row r="21" ht="28" customHeight="1">
      <c r="A21" s="20" t="n"/>
      <c r="B21" s="21" t="n"/>
      <c r="C21" s="20" t="n"/>
      <c r="D21" s="41" t="n"/>
      <c r="E21" s="17">
        <f>IF(D21="","",TEXT(D21,"mm/yyyy"))</f>
        <v/>
      </c>
      <c r="F21" s="42" t="n"/>
      <c r="G21" s="42" t="n"/>
      <c r="H21" s="17">
        <f>IF(OR(F21="",G21=""),"",IFERROR(IF(G21&gt;F21,"Upgrade",IF(G21&lt;F21,"Downgrade","No size change")),""))</f>
        <v/>
      </c>
      <c r="I21" s="43" t="n"/>
      <c r="J21" s="43" t="n"/>
      <c r="K21" s="39">
        <f>IF(OR(I21="",J21=""),"",IFERROR(J21-I21,""))</f>
        <v/>
      </c>
      <c r="L21" s="21" t="n"/>
      <c r="M21" s="20" t="n"/>
      <c r="N21" s="20" t="n"/>
      <c r="O21" s="41" t="n"/>
      <c r="P21" s="41" t="n"/>
      <c r="Q21" s="27">
        <f>IF(D21="","",IF(P21&lt;&gt;"",IFERROR(MAX(0,P21-D21),""),IF(OR(N21="Canceled",N21="Completed",N21=""),"",IFERROR(MAX(0,TODAY()-D21),""))))</f>
        <v/>
      </c>
      <c r="R21" s="28">
        <f>IF(A21="","",IF(OR(B21="",C21="",D21="",F21="",G21="",N21=""),"Missing details - review",IF(H21="No size change","No size change - review",IF(AND(P21&lt;&gt;"",P21&lt;D21),"Date order - review",IF(AND(N21&lt;&gt;"Completed",N21&lt;&gt;"Canceled",O21&lt;&gt;"",O21&lt;TODAY()),"Past due - review",IF(AND(ISNUMBER(Assumptions!$B$5),K21&lt;&gt;"",K21&lt;=-Assumptions!$B$5),"Revenue loss - review",IF(AND(ISNUMBER(Assumptions!$B$4),Q21&lt;&gt;"",Q21&gt;Assumptions!$B$4),"Wait time - review","")))))))</f>
        <v/>
      </c>
      <c r="S21" s="21" t="n"/>
      <c r="T21">
        <f>IF(Assumptions!D21="","",Assumptions!D21)</f>
        <v/>
      </c>
      <c r="U21">
        <f>IF(Assumptions!E21="","",Assumptions!E21)</f>
        <v/>
      </c>
      <c r="V21">
        <f>IF(Assumptions!F21="","",Assumptions!F21)</f>
        <v/>
      </c>
      <c r="W21">
        <f>IF(Assumptions!G21="","",Assumptions!G21)</f>
        <v/>
      </c>
      <c r="X21">
        <f>IF(Assumptions!H21="","",Assumptions!H21)</f>
        <v/>
      </c>
    </row>
    <row r="22" ht="28" customHeight="1">
      <c r="A22" s="20" t="n"/>
      <c r="B22" s="21" t="n"/>
      <c r="C22" s="20" t="n"/>
      <c r="D22" s="41" t="n"/>
      <c r="E22" s="12">
        <f>IF(D22="","",TEXT(D22,"mm/yyyy"))</f>
        <v/>
      </c>
      <c r="F22" s="42" t="n"/>
      <c r="G22" s="42" t="n"/>
      <c r="H22" s="12">
        <f>IF(OR(F22="",G22=""),"",IFERROR(IF(G22&gt;F22,"Upgrade",IF(G22&lt;F22,"Downgrade","No size change")),""))</f>
        <v/>
      </c>
      <c r="I22" s="43" t="n"/>
      <c r="J22" s="43" t="n"/>
      <c r="K22" s="36">
        <f>IF(OR(I22="",J22=""),"",IFERROR(J22-I22,""))</f>
        <v/>
      </c>
      <c r="L22" s="21" t="n"/>
      <c r="M22" s="20" t="n"/>
      <c r="N22" s="20" t="n"/>
      <c r="O22" s="41" t="n"/>
      <c r="P22" s="41" t="n"/>
      <c r="Q22" s="25">
        <f>IF(D22="","",IF(P22&lt;&gt;"",IFERROR(MAX(0,P22-D22),""),IF(OR(N22="Canceled",N22="Completed",N22=""),"",IFERROR(MAX(0,TODAY()-D22),""))))</f>
        <v/>
      </c>
      <c r="R22" s="26">
        <f>IF(A22="","",IF(OR(B22="",C22="",D22="",F22="",G22="",N22=""),"Missing details - review",IF(H22="No size change","No size change - review",IF(AND(P22&lt;&gt;"",P22&lt;D22),"Date order - review",IF(AND(N22&lt;&gt;"Completed",N22&lt;&gt;"Canceled",O22&lt;&gt;"",O22&lt;TODAY()),"Past due - review",IF(AND(ISNUMBER(Assumptions!$B$5),K22&lt;&gt;"",K22&lt;=-Assumptions!$B$5),"Revenue loss - review",IF(AND(ISNUMBER(Assumptions!$B$4),Q22&lt;&gt;"",Q22&gt;Assumptions!$B$4),"Wait time - review","")))))))</f>
        <v/>
      </c>
      <c r="S22" s="21" t="n"/>
      <c r="T22">
        <f>IF(Assumptions!D22="","",Assumptions!D22)</f>
        <v/>
      </c>
      <c r="U22">
        <f>IF(Assumptions!E22="","",Assumptions!E22)</f>
        <v/>
      </c>
      <c r="V22">
        <f>IF(Assumptions!F22="","",Assumptions!F22)</f>
        <v/>
      </c>
      <c r="W22">
        <f>IF(Assumptions!G22="","",Assumptions!G22)</f>
        <v/>
      </c>
      <c r="X22">
        <f>IF(Assumptions!H22="","",Assumptions!H22)</f>
        <v/>
      </c>
    </row>
    <row r="23" ht="28" customHeight="1">
      <c r="A23" s="20" t="n"/>
      <c r="B23" s="21" t="n"/>
      <c r="C23" s="20" t="n"/>
      <c r="D23" s="41" t="n"/>
      <c r="E23" s="17">
        <f>IF(D23="","",TEXT(D23,"mm/yyyy"))</f>
        <v/>
      </c>
      <c r="F23" s="42" t="n"/>
      <c r="G23" s="42" t="n"/>
      <c r="H23" s="17">
        <f>IF(OR(F23="",G23=""),"",IFERROR(IF(G23&gt;F23,"Upgrade",IF(G23&lt;F23,"Downgrade","No size change")),""))</f>
        <v/>
      </c>
      <c r="I23" s="43" t="n"/>
      <c r="J23" s="43" t="n"/>
      <c r="K23" s="39">
        <f>IF(OR(I23="",J23=""),"",IFERROR(J23-I23,""))</f>
        <v/>
      </c>
      <c r="L23" s="21" t="n"/>
      <c r="M23" s="20" t="n"/>
      <c r="N23" s="20" t="n"/>
      <c r="O23" s="41" t="n"/>
      <c r="P23" s="41" t="n"/>
      <c r="Q23" s="27">
        <f>IF(D23="","",IF(P23&lt;&gt;"",IFERROR(MAX(0,P23-D23),""),IF(OR(N23="Canceled",N23="Completed",N23=""),"",IFERROR(MAX(0,TODAY()-D23),""))))</f>
        <v/>
      </c>
      <c r="R23" s="28">
        <f>IF(A23="","",IF(OR(B23="",C23="",D23="",F23="",G23="",N23=""),"Missing details - review",IF(H23="No size change","No size change - review",IF(AND(P23&lt;&gt;"",P23&lt;D23),"Date order - review",IF(AND(N23&lt;&gt;"Completed",N23&lt;&gt;"Canceled",O23&lt;&gt;"",O23&lt;TODAY()),"Past due - review",IF(AND(ISNUMBER(Assumptions!$B$5),K23&lt;&gt;"",K23&lt;=-Assumptions!$B$5),"Revenue loss - review",IF(AND(ISNUMBER(Assumptions!$B$4),Q23&lt;&gt;"",Q23&gt;Assumptions!$B$4),"Wait time - review","")))))))</f>
        <v/>
      </c>
      <c r="S23" s="21" t="n"/>
      <c r="T23">
        <f>IF(Assumptions!D23="","",Assumptions!D23)</f>
        <v/>
      </c>
      <c r="U23">
        <f>IF(Assumptions!E23="","",Assumptions!E23)</f>
        <v/>
      </c>
      <c r="V23">
        <f>IF(Assumptions!F23="","",Assumptions!F23)</f>
        <v/>
      </c>
      <c r="W23">
        <f>IF(Assumptions!G23="","",Assumptions!G23)</f>
        <v/>
      </c>
      <c r="X23">
        <f>IF(Assumptions!H23="","",Assumptions!H23)</f>
        <v/>
      </c>
    </row>
    <row r="24" ht="28" customHeight="1">
      <c r="A24" s="20" t="n"/>
      <c r="B24" s="21" t="n"/>
      <c r="C24" s="20" t="n"/>
      <c r="D24" s="41" t="n"/>
      <c r="E24" s="12">
        <f>IF(D24="","",TEXT(D24,"mm/yyyy"))</f>
        <v/>
      </c>
      <c r="F24" s="42" t="n"/>
      <c r="G24" s="42" t="n"/>
      <c r="H24" s="12">
        <f>IF(OR(F24="",G24=""),"",IFERROR(IF(G24&gt;F24,"Upgrade",IF(G24&lt;F24,"Downgrade","No size change")),""))</f>
        <v/>
      </c>
      <c r="I24" s="43" t="n"/>
      <c r="J24" s="43" t="n"/>
      <c r="K24" s="36">
        <f>IF(OR(I24="",J24=""),"",IFERROR(J24-I24,""))</f>
        <v/>
      </c>
      <c r="L24" s="21" t="n"/>
      <c r="M24" s="20" t="n"/>
      <c r="N24" s="20" t="n"/>
      <c r="O24" s="41" t="n"/>
      <c r="P24" s="41" t="n"/>
      <c r="Q24" s="25">
        <f>IF(D24="","",IF(P24&lt;&gt;"",IFERROR(MAX(0,P24-D24),""),IF(OR(N24="Canceled",N24="Completed",N24=""),"",IFERROR(MAX(0,TODAY()-D24),""))))</f>
        <v/>
      </c>
      <c r="R24" s="26">
        <f>IF(A24="","",IF(OR(B24="",C24="",D24="",F24="",G24="",N24=""),"Missing details - review",IF(H24="No size change","No size change - review",IF(AND(P24&lt;&gt;"",P24&lt;D24),"Date order - review",IF(AND(N24&lt;&gt;"Completed",N24&lt;&gt;"Canceled",O24&lt;&gt;"",O24&lt;TODAY()),"Past due - review",IF(AND(ISNUMBER(Assumptions!$B$5),K24&lt;&gt;"",K24&lt;=-Assumptions!$B$5),"Revenue loss - review",IF(AND(ISNUMBER(Assumptions!$B$4),Q24&lt;&gt;"",Q24&gt;Assumptions!$B$4),"Wait time - review","")))))))</f>
        <v/>
      </c>
      <c r="S24" s="21" t="n"/>
      <c r="T24">
        <f>IF(Assumptions!D24="","",Assumptions!D24)</f>
        <v/>
      </c>
      <c r="U24">
        <f>IF(Assumptions!E24="","",Assumptions!E24)</f>
        <v/>
      </c>
      <c r="V24">
        <f>IF(Assumptions!F24="","",Assumptions!F24)</f>
        <v/>
      </c>
      <c r="W24">
        <f>IF(Assumptions!G24="","",Assumptions!G24)</f>
        <v/>
      </c>
      <c r="X24">
        <f>IF(Assumptions!H24="","",Assumptions!H24)</f>
        <v/>
      </c>
    </row>
    <row r="25" ht="28" customHeight="1">
      <c r="A25" s="20" t="n"/>
      <c r="B25" s="21" t="n"/>
      <c r="C25" s="20" t="n"/>
      <c r="D25" s="41" t="n"/>
      <c r="E25" s="17">
        <f>IF(D25="","",TEXT(D25,"mm/yyyy"))</f>
        <v/>
      </c>
      <c r="F25" s="42" t="n"/>
      <c r="G25" s="42" t="n"/>
      <c r="H25" s="17">
        <f>IF(OR(F25="",G25=""),"",IFERROR(IF(G25&gt;F25,"Upgrade",IF(G25&lt;F25,"Downgrade","No size change")),""))</f>
        <v/>
      </c>
      <c r="I25" s="43" t="n"/>
      <c r="J25" s="43" t="n"/>
      <c r="K25" s="39">
        <f>IF(OR(I25="",J25=""),"",IFERROR(J25-I25,""))</f>
        <v/>
      </c>
      <c r="L25" s="21" t="n"/>
      <c r="M25" s="20" t="n"/>
      <c r="N25" s="20" t="n"/>
      <c r="O25" s="41" t="n"/>
      <c r="P25" s="41" t="n"/>
      <c r="Q25" s="27">
        <f>IF(D25="","",IF(P25&lt;&gt;"",IFERROR(MAX(0,P25-D25),""),IF(OR(N25="Canceled",N25="Completed",N25=""),"",IFERROR(MAX(0,TODAY()-D25),""))))</f>
        <v/>
      </c>
      <c r="R25" s="28">
        <f>IF(A25="","",IF(OR(B25="",C25="",D25="",F25="",G25="",N25=""),"Missing details - review",IF(H25="No size change","No size change - review",IF(AND(P25&lt;&gt;"",P25&lt;D25),"Date order - review",IF(AND(N25&lt;&gt;"Completed",N25&lt;&gt;"Canceled",O25&lt;&gt;"",O25&lt;TODAY()),"Past due - review",IF(AND(ISNUMBER(Assumptions!$B$5),K25&lt;&gt;"",K25&lt;=-Assumptions!$B$5),"Revenue loss - review",IF(AND(ISNUMBER(Assumptions!$B$4),Q25&lt;&gt;"",Q25&gt;Assumptions!$B$4),"Wait time - review","")))))))</f>
        <v/>
      </c>
      <c r="S25" s="21" t="n"/>
      <c r="T25">
        <f>IF(Assumptions!D25="","",Assumptions!D25)</f>
        <v/>
      </c>
      <c r="U25">
        <f>IF(Assumptions!E25="","",Assumptions!E25)</f>
        <v/>
      </c>
      <c r="V25">
        <f>IF(Assumptions!F25="","",Assumptions!F25)</f>
        <v/>
      </c>
      <c r="W25">
        <f>IF(Assumptions!G25="","",Assumptions!G25)</f>
        <v/>
      </c>
      <c r="X25">
        <f>IF(Assumptions!H25="","",Assumptions!H25)</f>
        <v/>
      </c>
    </row>
    <row r="26" ht="28" customHeight="1">
      <c r="A26" s="20" t="n"/>
      <c r="B26" s="21" t="n"/>
      <c r="C26" s="20" t="n"/>
      <c r="D26" s="41" t="n"/>
      <c r="E26" s="12">
        <f>IF(D26="","",TEXT(D26,"mm/yyyy"))</f>
        <v/>
      </c>
      <c r="F26" s="42" t="n"/>
      <c r="G26" s="42" t="n"/>
      <c r="H26" s="12">
        <f>IF(OR(F26="",G26=""),"",IFERROR(IF(G26&gt;F26,"Upgrade",IF(G26&lt;F26,"Downgrade","No size change")),""))</f>
        <v/>
      </c>
      <c r="I26" s="43" t="n"/>
      <c r="J26" s="43" t="n"/>
      <c r="K26" s="36">
        <f>IF(OR(I26="",J26=""),"",IFERROR(J26-I26,""))</f>
        <v/>
      </c>
      <c r="L26" s="21" t="n"/>
      <c r="M26" s="20" t="n"/>
      <c r="N26" s="20" t="n"/>
      <c r="O26" s="41" t="n"/>
      <c r="P26" s="41" t="n"/>
      <c r="Q26" s="25">
        <f>IF(D26="","",IF(P26&lt;&gt;"",IFERROR(MAX(0,P26-D26),""),IF(OR(N26="Canceled",N26="Completed",N26=""),"",IFERROR(MAX(0,TODAY()-D26),""))))</f>
        <v/>
      </c>
      <c r="R26" s="26">
        <f>IF(A26="","",IF(OR(B26="",C26="",D26="",F26="",G26="",N26=""),"Missing details - review",IF(H26="No size change","No size change - review",IF(AND(P26&lt;&gt;"",P26&lt;D26),"Date order - review",IF(AND(N26&lt;&gt;"Completed",N26&lt;&gt;"Canceled",O26&lt;&gt;"",O26&lt;TODAY()),"Past due - review",IF(AND(ISNUMBER(Assumptions!$B$5),K26&lt;&gt;"",K26&lt;=-Assumptions!$B$5),"Revenue loss - review",IF(AND(ISNUMBER(Assumptions!$B$4),Q26&lt;&gt;"",Q26&gt;Assumptions!$B$4),"Wait time - review","")))))))</f>
        <v/>
      </c>
      <c r="S26" s="21" t="n"/>
      <c r="T26">
        <f>IF(Assumptions!D26="","",Assumptions!D26)</f>
        <v/>
      </c>
      <c r="U26">
        <f>IF(Assumptions!E26="","",Assumptions!E26)</f>
        <v/>
      </c>
      <c r="V26">
        <f>IF(Assumptions!F26="","",Assumptions!F26)</f>
        <v/>
      </c>
      <c r="W26">
        <f>IF(Assumptions!G26="","",Assumptions!G26)</f>
        <v/>
      </c>
      <c r="X26">
        <f>IF(Assumptions!H26="","",Assumptions!H26)</f>
        <v/>
      </c>
    </row>
    <row r="27" ht="28" customHeight="1">
      <c r="A27" s="20" t="n"/>
      <c r="B27" s="21" t="n"/>
      <c r="C27" s="20" t="n"/>
      <c r="D27" s="41" t="n"/>
      <c r="E27" s="17">
        <f>IF(D27="","",TEXT(D27,"mm/yyyy"))</f>
        <v/>
      </c>
      <c r="F27" s="42" t="n"/>
      <c r="G27" s="42" t="n"/>
      <c r="H27" s="17">
        <f>IF(OR(F27="",G27=""),"",IFERROR(IF(G27&gt;F27,"Upgrade",IF(G27&lt;F27,"Downgrade","No size change")),""))</f>
        <v/>
      </c>
      <c r="I27" s="43" t="n"/>
      <c r="J27" s="43" t="n"/>
      <c r="K27" s="39">
        <f>IF(OR(I27="",J27=""),"",IFERROR(J27-I27,""))</f>
        <v/>
      </c>
      <c r="L27" s="21" t="n"/>
      <c r="M27" s="20" t="n"/>
      <c r="N27" s="20" t="n"/>
      <c r="O27" s="41" t="n"/>
      <c r="P27" s="41" t="n"/>
      <c r="Q27" s="27">
        <f>IF(D27="","",IF(P27&lt;&gt;"",IFERROR(MAX(0,P27-D27),""),IF(OR(N27="Canceled",N27="Completed",N27=""),"",IFERROR(MAX(0,TODAY()-D27),""))))</f>
        <v/>
      </c>
      <c r="R27" s="28">
        <f>IF(A27="","",IF(OR(B27="",C27="",D27="",F27="",G27="",N27=""),"Missing details - review",IF(H27="No size change","No size change - review",IF(AND(P27&lt;&gt;"",P27&lt;D27),"Date order - review",IF(AND(N27&lt;&gt;"Completed",N27&lt;&gt;"Canceled",O27&lt;&gt;"",O27&lt;TODAY()),"Past due - review",IF(AND(ISNUMBER(Assumptions!$B$5),K27&lt;&gt;"",K27&lt;=-Assumptions!$B$5),"Revenue loss - review",IF(AND(ISNUMBER(Assumptions!$B$4),Q27&lt;&gt;"",Q27&gt;Assumptions!$B$4),"Wait time - review","")))))))</f>
        <v/>
      </c>
      <c r="S27" s="21" t="n"/>
      <c r="T27">
        <f>IF(Assumptions!D27="","",Assumptions!D27)</f>
        <v/>
      </c>
      <c r="U27">
        <f>IF(Assumptions!E27="","",Assumptions!E27)</f>
        <v/>
      </c>
      <c r="V27">
        <f>IF(Assumptions!F27="","",Assumptions!F27)</f>
        <v/>
      </c>
      <c r="W27">
        <f>IF(Assumptions!G27="","",Assumptions!G27)</f>
        <v/>
      </c>
      <c r="X27">
        <f>IF(Assumptions!H27="","",Assumptions!H27)</f>
        <v/>
      </c>
    </row>
    <row r="28" ht="28" customHeight="1">
      <c r="A28" s="20" t="n"/>
      <c r="B28" s="21" t="n"/>
      <c r="C28" s="20" t="n"/>
      <c r="D28" s="41" t="n"/>
      <c r="E28" s="12">
        <f>IF(D28="","",TEXT(D28,"mm/yyyy"))</f>
        <v/>
      </c>
      <c r="F28" s="42" t="n"/>
      <c r="G28" s="42" t="n"/>
      <c r="H28" s="12">
        <f>IF(OR(F28="",G28=""),"",IFERROR(IF(G28&gt;F28,"Upgrade",IF(G28&lt;F28,"Downgrade","No size change")),""))</f>
        <v/>
      </c>
      <c r="I28" s="43" t="n"/>
      <c r="J28" s="43" t="n"/>
      <c r="K28" s="36">
        <f>IF(OR(I28="",J28=""),"",IFERROR(J28-I28,""))</f>
        <v/>
      </c>
      <c r="L28" s="21" t="n"/>
      <c r="M28" s="20" t="n"/>
      <c r="N28" s="20" t="n"/>
      <c r="O28" s="41" t="n"/>
      <c r="P28" s="41" t="n"/>
      <c r="Q28" s="25">
        <f>IF(D28="","",IF(P28&lt;&gt;"",IFERROR(MAX(0,P28-D28),""),IF(OR(N28="Canceled",N28="Completed",N28=""),"",IFERROR(MAX(0,TODAY()-D28),""))))</f>
        <v/>
      </c>
      <c r="R28" s="26">
        <f>IF(A28="","",IF(OR(B28="",C28="",D28="",F28="",G28="",N28=""),"Missing details - review",IF(H28="No size change","No size change - review",IF(AND(P28&lt;&gt;"",P28&lt;D28),"Date order - review",IF(AND(N28&lt;&gt;"Completed",N28&lt;&gt;"Canceled",O28&lt;&gt;"",O28&lt;TODAY()),"Past due - review",IF(AND(ISNUMBER(Assumptions!$B$5),K28&lt;&gt;"",K28&lt;=-Assumptions!$B$5),"Revenue loss - review",IF(AND(ISNUMBER(Assumptions!$B$4),Q28&lt;&gt;"",Q28&gt;Assumptions!$B$4),"Wait time - review","")))))))</f>
        <v/>
      </c>
      <c r="S28" s="21" t="n"/>
      <c r="T28">
        <f>IF(Assumptions!D28="","",Assumptions!D28)</f>
        <v/>
      </c>
      <c r="U28">
        <f>IF(Assumptions!E28="","",Assumptions!E28)</f>
        <v/>
      </c>
      <c r="V28">
        <f>IF(Assumptions!F28="","",Assumptions!F28)</f>
        <v/>
      </c>
      <c r="W28">
        <f>IF(Assumptions!G28="","",Assumptions!G28)</f>
        <v/>
      </c>
      <c r="X28">
        <f>IF(Assumptions!H28="","",Assumptions!H28)</f>
        <v/>
      </c>
    </row>
    <row r="29" ht="28" customHeight="1">
      <c r="A29" s="20" t="n"/>
      <c r="B29" s="21" t="n"/>
      <c r="C29" s="20" t="n"/>
      <c r="D29" s="41" t="n"/>
      <c r="E29" s="17">
        <f>IF(D29="","",TEXT(D29,"mm/yyyy"))</f>
        <v/>
      </c>
      <c r="F29" s="42" t="n"/>
      <c r="G29" s="42" t="n"/>
      <c r="H29" s="17">
        <f>IF(OR(F29="",G29=""),"",IFERROR(IF(G29&gt;F29,"Upgrade",IF(G29&lt;F29,"Downgrade","No size change")),""))</f>
        <v/>
      </c>
      <c r="I29" s="43" t="n"/>
      <c r="J29" s="43" t="n"/>
      <c r="K29" s="39">
        <f>IF(OR(I29="",J29=""),"",IFERROR(J29-I29,""))</f>
        <v/>
      </c>
      <c r="L29" s="21" t="n"/>
      <c r="M29" s="20" t="n"/>
      <c r="N29" s="20" t="n"/>
      <c r="O29" s="41" t="n"/>
      <c r="P29" s="41" t="n"/>
      <c r="Q29" s="27">
        <f>IF(D29="","",IF(P29&lt;&gt;"",IFERROR(MAX(0,P29-D29),""),IF(OR(N29="Canceled",N29="Completed",N29=""),"",IFERROR(MAX(0,TODAY()-D29),""))))</f>
        <v/>
      </c>
      <c r="R29" s="28">
        <f>IF(A29="","",IF(OR(B29="",C29="",D29="",F29="",G29="",N29=""),"Missing details - review",IF(H29="No size change","No size change - review",IF(AND(P29&lt;&gt;"",P29&lt;D29),"Date order - review",IF(AND(N29&lt;&gt;"Completed",N29&lt;&gt;"Canceled",O29&lt;&gt;"",O29&lt;TODAY()),"Past due - review",IF(AND(ISNUMBER(Assumptions!$B$5),K29&lt;&gt;"",K29&lt;=-Assumptions!$B$5),"Revenue loss - review",IF(AND(ISNUMBER(Assumptions!$B$4),Q29&lt;&gt;"",Q29&gt;Assumptions!$B$4),"Wait time - review","")))))))</f>
        <v/>
      </c>
      <c r="S29" s="21" t="n"/>
      <c r="T29">
        <f>IF(Assumptions!D29="","",Assumptions!D29)</f>
        <v/>
      </c>
      <c r="U29">
        <f>IF(Assumptions!E29="","",Assumptions!E29)</f>
        <v/>
      </c>
      <c r="V29">
        <f>IF(Assumptions!F29="","",Assumptions!F29)</f>
        <v/>
      </c>
      <c r="W29">
        <f>IF(Assumptions!G29="","",Assumptions!G29)</f>
        <v/>
      </c>
      <c r="X29">
        <f>IF(Assumptions!H29="","",Assumptions!H29)</f>
        <v/>
      </c>
    </row>
    <row r="30" ht="28" customHeight="1">
      <c r="A30" s="20" t="n"/>
      <c r="B30" s="21" t="n"/>
      <c r="C30" s="20" t="n"/>
      <c r="D30" s="41" t="n"/>
      <c r="E30" s="12">
        <f>IF(D30="","",TEXT(D30,"mm/yyyy"))</f>
        <v/>
      </c>
      <c r="F30" s="42" t="n"/>
      <c r="G30" s="42" t="n"/>
      <c r="H30" s="12">
        <f>IF(OR(F30="",G30=""),"",IFERROR(IF(G30&gt;F30,"Upgrade",IF(G30&lt;F30,"Downgrade","No size change")),""))</f>
        <v/>
      </c>
      <c r="I30" s="43" t="n"/>
      <c r="J30" s="43" t="n"/>
      <c r="K30" s="36">
        <f>IF(OR(I30="",J30=""),"",IFERROR(J30-I30,""))</f>
        <v/>
      </c>
      <c r="L30" s="21" t="n"/>
      <c r="M30" s="20" t="n"/>
      <c r="N30" s="20" t="n"/>
      <c r="O30" s="41" t="n"/>
      <c r="P30" s="41" t="n"/>
      <c r="Q30" s="25">
        <f>IF(D30="","",IF(P30&lt;&gt;"",IFERROR(MAX(0,P30-D30),""),IF(OR(N30="Canceled",N30="Completed",N30=""),"",IFERROR(MAX(0,TODAY()-D30),""))))</f>
        <v/>
      </c>
      <c r="R30" s="26">
        <f>IF(A30="","",IF(OR(B30="",C30="",D30="",F30="",G30="",N30=""),"Missing details - review",IF(H30="No size change","No size change - review",IF(AND(P30&lt;&gt;"",P30&lt;D30),"Date order - review",IF(AND(N30&lt;&gt;"Completed",N30&lt;&gt;"Canceled",O30&lt;&gt;"",O30&lt;TODAY()),"Past due - review",IF(AND(ISNUMBER(Assumptions!$B$5),K30&lt;&gt;"",K30&lt;=-Assumptions!$B$5),"Revenue loss - review",IF(AND(ISNUMBER(Assumptions!$B$4),Q30&lt;&gt;"",Q30&gt;Assumptions!$B$4),"Wait time - review","")))))))</f>
        <v/>
      </c>
      <c r="S30" s="21" t="n"/>
      <c r="T30">
        <f>IF(Assumptions!D30="","",Assumptions!D30)</f>
        <v/>
      </c>
      <c r="U30">
        <f>IF(Assumptions!E30="","",Assumptions!E30)</f>
        <v/>
      </c>
      <c r="V30">
        <f>IF(Assumptions!F30="","",Assumptions!F30)</f>
        <v/>
      </c>
      <c r="W30">
        <f>IF(Assumptions!G30="","",Assumptions!G30)</f>
        <v/>
      </c>
      <c r="X30">
        <f>IF(Assumptions!H30="","",Assumptions!H30)</f>
        <v/>
      </c>
    </row>
    <row r="31" ht="28" customHeight="1">
      <c r="A31" s="20" t="n"/>
      <c r="B31" s="21" t="n"/>
      <c r="C31" s="20" t="n"/>
      <c r="D31" s="41" t="n"/>
      <c r="E31" s="17">
        <f>IF(D31="","",TEXT(D31,"mm/yyyy"))</f>
        <v/>
      </c>
      <c r="F31" s="42" t="n"/>
      <c r="G31" s="42" t="n"/>
      <c r="H31" s="17">
        <f>IF(OR(F31="",G31=""),"",IFERROR(IF(G31&gt;F31,"Upgrade",IF(G31&lt;F31,"Downgrade","No size change")),""))</f>
        <v/>
      </c>
      <c r="I31" s="43" t="n"/>
      <c r="J31" s="43" t="n"/>
      <c r="K31" s="39">
        <f>IF(OR(I31="",J31=""),"",IFERROR(J31-I31,""))</f>
        <v/>
      </c>
      <c r="L31" s="21" t="n"/>
      <c r="M31" s="20" t="n"/>
      <c r="N31" s="20" t="n"/>
      <c r="O31" s="41" t="n"/>
      <c r="P31" s="41" t="n"/>
      <c r="Q31" s="27">
        <f>IF(D31="","",IF(P31&lt;&gt;"",IFERROR(MAX(0,P31-D31),""),IF(OR(N31="Canceled",N31="Completed",N31=""),"",IFERROR(MAX(0,TODAY()-D31),""))))</f>
        <v/>
      </c>
      <c r="R31" s="28">
        <f>IF(A31="","",IF(OR(B31="",C31="",D31="",F31="",G31="",N31=""),"Missing details - review",IF(H31="No size change","No size change - review",IF(AND(P31&lt;&gt;"",P31&lt;D31),"Date order - review",IF(AND(N31&lt;&gt;"Completed",N31&lt;&gt;"Canceled",O31&lt;&gt;"",O31&lt;TODAY()),"Past due - review",IF(AND(ISNUMBER(Assumptions!$B$5),K31&lt;&gt;"",K31&lt;=-Assumptions!$B$5),"Revenue loss - review",IF(AND(ISNUMBER(Assumptions!$B$4),Q31&lt;&gt;"",Q31&gt;Assumptions!$B$4),"Wait time - review","")))))))</f>
        <v/>
      </c>
      <c r="S31" s="21" t="n"/>
      <c r="T31">
        <f>IF(Assumptions!D31="","",Assumptions!D31)</f>
        <v/>
      </c>
      <c r="U31">
        <f>IF(Assumptions!E31="","",Assumptions!E31)</f>
        <v/>
      </c>
      <c r="V31">
        <f>IF(Assumptions!F31="","",Assumptions!F31)</f>
        <v/>
      </c>
      <c r="W31">
        <f>IF(Assumptions!G31="","",Assumptions!G31)</f>
        <v/>
      </c>
      <c r="X31">
        <f>IF(Assumptions!H31="","",Assumptions!H31)</f>
        <v/>
      </c>
    </row>
    <row r="32" ht="28" customHeight="1">
      <c r="A32" s="20" t="n"/>
      <c r="B32" s="21" t="n"/>
      <c r="C32" s="20" t="n"/>
      <c r="D32" s="41" t="n"/>
      <c r="E32" s="12">
        <f>IF(D32="","",TEXT(D32,"mm/yyyy"))</f>
        <v/>
      </c>
      <c r="F32" s="42" t="n"/>
      <c r="G32" s="42" t="n"/>
      <c r="H32" s="12">
        <f>IF(OR(F32="",G32=""),"",IFERROR(IF(G32&gt;F32,"Upgrade",IF(G32&lt;F32,"Downgrade","No size change")),""))</f>
        <v/>
      </c>
      <c r="I32" s="43" t="n"/>
      <c r="J32" s="43" t="n"/>
      <c r="K32" s="36">
        <f>IF(OR(I32="",J32=""),"",IFERROR(J32-I32,""))</f>
        <v/>
      </c>
      <c r="L32" s="21" t="n"/>
      <c r="M32" s="20" t="n"/>
      <c r="N32" s="20" t="n"/>
      <c r="O32" s="41" t="n"/>
      <c r="P32" s="41" t="n"/>
      <c r="Q32" s="25">
        <f>IF(D32="","",IF(P32&lt;&gt;"",IFERROR(MAX(0,P32-D32),""),IF(OR(N32="Canceled",N32="Completed",N32=""),"",IFERROR(MAX(0,TODAY()-D32),""))))</f>
        <v/>
      </c>
      <c r="R32" s="26">
        <f>IF(A32="","",IF(OR(B32="",C32="",D32="",F32="",G32="",N32=""),"Missing details - review",IF(H32="No size change","No size change - review",IF(AND(P32&lt;&gt;"",P32&lt;D32),"Date order - review",IF(AND(N32&lt;&gt;"Completed",N32&lt;&gt;"Canceled",O32&lt;&gt;"",O32&lt;TODAY()),"Past due - review",IF(AND(ISNUMBER(Assumptions!$B$5),K32&lt;&gt;"",K32&lt;=-Assumptions!$B$5),"Revenue loss - review",IF(AND(ISNUMBER(Assumptions!$B$4),Q32&lt;&gt;"",Q32&gt;Assumptions!$B$4),"Wait time - review","")))))))</f>
        <v/>
      </c>
      <c r="S32" s="21" t="n"/>
      <c r="T32">
        <f>IF(Assumptions!D32="","",Assumptions!D32)</f>
        <v/>
      </c>
      <c r="U32">
        <f>IF(Assumptions!E32="","",Assumptions!E32)</f>
        <v/>
      </c>
      <c r="V32">
        <f>IF(Assumptions!F32="","",Assumptions!F32)</f>
        <v/>
      </c>
      <c r="W32">
        <f>IF(Assumptions!G32="","",Assumptions!G32)</f>
        <v/>
      </c>
      <c r="X32">
        <f>IF(Assumptions!H32="","",Assumptions!H32)</f>
        <v/>
      </c>
    </row>
    <row r="33" ht="28" customHeight="1">
      <c r="A33" s="20" t="n"/>
      <c r="B33" s="21" t="n"/>
      <c r="C33" s="20" t="n"/>
      <c r="D33" s="41" t="n"/>
      <c r="E33" s="17">
        <f>IF(D33="","",TEXT(D33,"mm/yyyy"))</f>
        <v/>
      </c>
      <c r="F33" s="42" t="n"/>
      <c r="G33" s="42" t="n"/>
      <c r="H33" s="17">
        <f>IF(OR(F33="",G33=""),"",IFERROR(IF(G33&gt;F33,"Upgrade",IF(G33&lt;F33,"Downgrade","No size change")),""))</f>
        <v/>
      </c>
      <c r="I33" s="43" t="n"/>
      <c r="J33" s="43" t="n"/>
      <c r="K33" s="39">
        <f>IF(OR(I33="",J33=""),"",IFERROR(J33-I33,""))</f>
        <v/>
      </c>
      <c r="L33" s="21" t="n"/>
      <c r="M33" s="20" t="n"/>
      <c r="N33" s="20" t="n"/>
      <c r="O33" s="41" t="n"/>
      <c r="P33" s="41" t="n"/>
      <c r="Q33" s="27">
        <f>IF(D33="","",IF(P33&lt;&gt;"",IFERROR(MAX(0,P33-D33),""),IF(OR(N33="Canceled",N33="Completed",N33=""),"",IFERROR(MAX(0,TODAY()-D33),""))))</f>
        <v/>
      </c>
      <c r="R33" s="28">
        <f>IF(A33="","",IF(OR(B33="",C33="",D33="",F33="",G33="",N33=""),"Missing details - review",IF(H33="No size change","No size change - review",IF(AND(P33&lt;&gt;"",P33&lt;D33),"Date order - review",IF(AND(N33&lt;&gt;"Completed",N33&lt;&gt;"Canceled",O33&lt;&gt;"",O33&lt;TODAY()),"Past due - review",IF(AND(ISNUMBER(Assumptions!$B$5),K33&lt;&gt;"",K33&lt;=-Assumptions!$B$5),"Revenue loss - review",IF(AND(ISNUMBER(Assumptions!$B$4),Q33&lt;&gt;"",Q33&gt;Assumptions!$B$4),"Wait time - review","")))))))</f>
        <v/>
      </c>
      <c r="S33" s="21" t="n"/>
      <c r="T33">
        <f>IF(Assumptions!D33="","",Assumptions!D33)</f>
        <v/>
      </c>
      <c r="U33">
        <f>IF(Assumptions!E33="","",Assumptions!E33)</f>
        <v/>
      </c>
      <c r="V33">
        <f>IF(Assumptions!F33="","",Assumptions!F33)</f>
        <v/>
      </c>
      <c r="W33">
        <f>IF(Assumptions!G33="","",Assumptions!G33)</f>
        <v/>
      </c>
      <c r="X33">
        <f>IF(Assumptions!H33="","",Assumptions!H33)</f>
        <v/>
      </c>
    </row>
    <row r="34" ht="28" customHeight="1">
      <c r="A34" s="20" t="n"/>
      <c r="B34" s="21" t="n"/>
      <c r="C34" s="20" t="n"/>
      <c r="D34" s="41" t="n"/>
      <c r="E34" s="12">
        <f>IF(D34="","",TEXT(D34,"mm/yyyy"))</f>
        <v/>
      </c>
      <c r="F34" s="42" t="n"/>
      <c r="G34" s="42" t="n"/>
      <c r="H34" s="12">
        <f>IF(OR(F34="",G34=""),"",IFERROR(IF(G34&gt;F34,"Upgrade",IF(G34&lt;F34,"Downgrade","No size change")),""))</f>
        <v/>
      </c>
      <c r="I34" s="43" t="n"/>
      <c r="J34" s="43" t="n"/>
      <c r="K34" s="36">
        <f>IF(OR(I34="",J34=""),"",IFERROR(J34-I34,""))</f>
        <v/>
      </c>
      <c r="L34" s="21" t="n"/>
      <c r="M34" s="20" t="n"/>
      <c r="N34" s="20" t="n"/>
      <c r="O34" s="41" t="n"/>
      <c r="P34" s="41" t="n"/>
      <c r="Q34" s="25">
        <f>IF(D34="","",IF(P34&lt;&gt;"",IFERROR(MAX(0,P34-D34),""),IF(OR(N34="Canceled",N34="Completed",N34=""),"",IFERROR(MAX(0,TODAY()-D34),""))))</f>
        <v/>
      </c>
      <c r="R34" s="26">
        <f>IF(A34="","",IF(OR(B34="",C34="",D34="",F34="",G34="",N34=""),"Missing details - review",IF(H34="No size change","No size change - review",IF(AND(P34&lt;&gt;"",P34&lt;D34),"Date order - review",IF(AND(N34&lt;&gt;"Completed",N34&lt;&gt;"Canceled",O34&lt;&gt;"",O34&lt;TODAY()),"Past due - review",IF(AND(ISNUMBER(Assumptions!$B$5),K34&lt;&gt;"",K34&lt;=-Assumptions!$B$5),"Revenue loss - review",IF(AND(ISNUMBER(Assumptions!$B$4),Q34&lt;&gt;"",Q34&gt;Assumptions!$B$4),"Wait time - review","")))))))</f>
        <v/>
      </c>
      <c r="S34" s="21" t="n"/>
      <c r="T34">
        <f>IF(Assumptions!D34="","",Assumptions!D34)</f>
        <v/>
      </c>
      <c r="U34">
        <f>IF(Assumptions!E34="","",Assumptions!E34)</f>
        <v/>
      </c>
      <c r="V34">
        <f>IF(Assumptions!F34="","",Assumptions!F34)</f>
        <v/>
      </c>
      <c r="W34">
        <f>IF(Assumptions!G34="","",Assumptions!G34)</f>
        <v/>
      </c>
      <c r="X34">
        <f>IF(Assumptions!H34="","",Assumptions!H34)</f>
        <v/>
      </c>
    </row>
    <row r="35" ht="28" customHeight="1">
      <c r="A35" s="20" t="n"/>
      <c r="B35" s="21" t="n"/>
      <c r="C35" s="20" t="n"/>
      <c r="D35" s="41" t="n"/>
      <c r="E35" s="17">
        <f>IF(D35="","",TEXT(D35,"mm/yyyy"))</f>
        <v/>
      </c>
      <c r="F35" s="42" t="n"/>
      <c r="G35" s="42" t="n"/>
      <c r="H35" s="17">
        <f>IF(OR(F35="",G35=""),"",IFERROR(IF(G35&gt;F35,"Upgrade",IF(G35&lt;F35,"Downgrade","No size change")),""))</f>
        <v/>
      </c>
      <c r="I35" s="43" t="n"/>
      <c r="J35" s="43" t="n"/>
      <c r="K35" s="39">
        <f>IF(OR(I35="",J35=""),"",IFERROR(J35-I35,""))</f>
        <v/>
      </c>
      <c r="L35" s="21" t="n"/>
      <c r="M35" s="20" t="n"/>
      <c r="N35" s="20" t="n"/>
      <c r="O35" s="41" t="n"/>
      <c r="P35" s="41" t="n"/>
      <c r="Q35" s="27">
        <f>IF(D35="","",IF(P35&lt;&gt;"",IFERROR(MAX(0,P35-D35),""),IF(OR(N35="Canceled",N35="Completed",N35=""),"",IFERROR(MAX(0,TODAY()-D35),""))))</f>
        <v/>
      </c>
      <c r="R35" s="28">
        <f>IF(A35="","",IF(OR(B35="",C35="",D35="",F35="",G35="",N35=""),"Missing details - review",IF(H35="No size change","No size change - review",IF(AND(P35&lt;&gt;"",P35&lt;D35),"Date order - review",IF(AND(N35&lt;&gt;"Completed",N35&lt;&gt;"Canceled",O35&lt;&gt;"",O35&lt;TODAY()),"Past due - review",IF(AND(ISNUMBER(Assumptions!$B$5),K35&lt;&gt;"",K35&lt;=-Assumptions!$B$5),"Revenue loss - review",IF(AND(ISNUMBER(Assumptions!$B$4),Q35&lt;&gt;"",Q35&gt;Assumptions!$B$4),"Wait time - review","")))))))</f>
        <v/>
      </c>
      <c r="S35" s="21" t="n"/>
      <c r="T35">
        <f>IF(Assumptions!D35="","",Assumptions!D35)</f>
        <v/>
      </c>
      <c r="U35">
        <f>IF(Assumptions!E35="","",Assumptions!E35)</f>
        <v/>
      </c>
      <c r="V35">
        <f>IF(Assumptions!F35="","",Assumptions!F35)</f>
        <v/>
      </c>
      <c r="W35">
        <f>IF(Assumptions!G35="","",Assumptions!G35)</f>
        <v/>
      </c>
      <c r="X35">
        <f>IF(Assumptions!H35="","",Assumptions!H35)</f>
        <v/>
      </c>
    </row>
    <row r="36" ht="28" customHeight="1">
      <c r="A36" s="20" t="n"/>
      <c r="B36" s="21" t="n"/>
      <c r="C36" s="20" t="n"/>
      <c r="D36" s="41" t="n"/>
      <c r="E36" s="12">
        <f>IF(D36="","",TEXT(D36,"mm/yyyy"))</f>
        <v/>
      </c>
      <c r="F36" s="42" t="n"/>
      <c r="G36" s="42" t="n"/>
      <c r="H36" s="12">
        <f>IF(OR(F36="",G36=""),"",IFERROR(IF(G36&gt;F36,"Upgrade",IF(G36&lt;F36,"Downgrade","No size change")),""))</f>
        <v/>
      </c>
      <c r="I36" s="43" t="n"/>
      <c r="J36" s="43" t="n"/>
      <c r="K36" s="36">
        <f>IF(OR(I36="",J36=""),"",IFERROR(J36-I36,""))</f>
        <v/>
      </c>
      <c r="L36" s="21" t="n"/>
      <c r="M36" s="20" t="n"/>
      <c r="N36" s="20" t="n"/>
      <c r="O36" s="41" t="n"/>
      <c r="P36" s="41" t="n"/>
      <c r="Q36" s="25">
        <f>IF(D36="","",IF(P36&lt;&gt;"",IFERROR(MAX(0,P36-D36),""),IF(OR(N36="Canceled",N36="Completed",N36=""),"",IFERROR(MAX(0,TODAY()-D36),""))))</f>
        <v/>
      </c>
      <c r="R36" s="26">
        <f>IF(A36="","",IF(OR(B36="",C36="",D36="",F36="",G36="",N36=""),"Missing details - review",IF(H36="No size change","No size change - review",IF(AND(P36&lt;&gt;"",P36&lt;D36),"Date order - review",IF(AND(N36&lt;&gt;"Completed",N36&lt;&gt;"Canceled",O36&lt;&gt;"",O36&lt;TODAY()),"Past due - review",IF(AND(ISNUMBER(Assumptions!$B$5),K36&lt;&gt;"",K36&lt;=-Assumptions!$B$5),"Revenue loss - review",IF(AND(ISNUMBER(Assumptions!$B$4),Q36&lt;&gt;"",Q36&gt;Assumptions!$B$4),"Wait time - review","")))))))</f>
        <v/>
      </c>
      <c r="S36" s="21" t="n"/>
      <c r="T36">
        <f>IF(Assumptions!D36="","",Assumptions!D36)</f>
        <v/>
      </c>
      <c r="U36">
        <f>IF(Assumptions!E36="","",Assumptions!E36)</f>
        <v/>
      </c>
      <c r="V36">
        <f>IF(Assumptions!F36="","",Assumptions!F36)</f>
        <v/>
      </c>
      <c r="W36">
        <f>IF(Assumptions!G36="","",Assumptions!G36)</f>
        <v/>
      </c>
      <c r="X36">
        <f>IF(Assumptions!H36="","",Assumptions!H36)</f>
        <v/>
      </c>
    </row>
    <row r="37" ht="28" customHeight="1">
      <c r="A37" s="20" t="n"/>
      <c r="B37" s="21" t="n"/>
      <c r="C37" s="20" t="n"/>
      <c r="D37" s="41" t="n"/>
      <c r="E37" s="17">
        <f>IF(D37="","",TEXT(D37,"mm/yyyy"))</f>
        <v/>
      </c>
      <c r="F37" s="42" t="n"/>
      <c r="G37" s="42" t="n"/>
      <c r="H37" s="17">
        <f>IF(OR(F37="",G37=""),"",IFERROR(IF(G37&gt;F37,"Upgrade",IF(G37&lt;F37,"Downgrade","No size change")),""))</f>
        <v/>
      </c>
      <c r="I37" s="43" t="n"/>
      <c r="J37" s="43" t="n"/>
      <c r="K37" s="39">
        <f>IF(OR(I37="",J37=""),"",IFERROR(J37-I37,""))</f>
        <v/>
      </c>
      <c r="L37" s="21" t="n"/>
      <c r="M37" s="20" t="n"/>
      <c r="N37" s="20" t="n"/>
      <c r="O37" s="41" t="n"/>
      <c r="P37" s="41" t="n"/>
      <c r="Q37" s="27">
        <f>IF(D37="","",IF(P37&lt;&gt;"",IFERROR(MAX(0,P37-D37),""),IF(OR(N37="Canceled",N37="Completed",N37=""),"",IFERROR(MAX(0,TODAY()-D37),""))))</f>
        <v/>
      </c>
      <c r="R37" s="28">
        <f>IF(A37="","",IF(OR(B37="",C37="",D37="",F37="",G37="",N37=""),"Missing details - review",IF(H37="No size change","No size change - review",IF(AND(P37&lt;&gt;"",P37&lt;D37),"Date order - review",IF(AND(N37&lt;&gt;"Completed",N37&lt;&gt;"Canceled",O37&lt;&gt;"",O37&lt;TODAY()),"Past due - review",IF(AND(ISNUMBER(Assumptions!$B$5),K37&lt;&gt;"",K37&lt;=-Assumptions!$B$5),"Revenue loss - review",IF(AND(ISNUMBER(Assumptions!$B$4),Q37&lt;&gt;"",Q37&gt;Assumptions!$B$4),"Wait time - review","")))))))</f>
        <v/>
      </c>
      <c r="S37" s="21" t="n"/>
      <c r="T37">
        <f>IF(Assumptions!D37="","",Assumptions!D37)</f>
        <v/>
      </c>
      <c r="U37">
        <f>IF(Assumptions!E37="","",Assumptions!E37)</f>
        <v/>
      </c>
      <c r="V37">
        <f>IF(Assumptions!F37="","",Assumptions!F37)</f>
        <v/>
      </c>
      <c r="W37">
        <f>IF(Assumptions!G37="","",Assumptions!G37)</f>
        <v/>
      </c>
      <c r="X37">
        <f>IF(Assumptions!H37="","",Assumptions!H37)</f>
        <v/>
      </c>
    </row>
    <row r="38" ht="28" customHeight="1">
      <c r="A38" s="20" t="n"/>
      <c r="B38" s="21" t="n"/>
      <c r="C38" s="20" t="n"/>
      <c r="D38" s="41" t="n"/>
      <c r="E38" s="12">
        <f>IF(D38="","",TEXT(D38,"mm/yyyy"))</f>
        <v/>
      </c>
      <c r="F38" s="42" t="n"/>
      <c r="G38" s="42" t="n"/>
      <c r="H38" s="12">
        <f>IF(OR(F38="",G38=""),"",IFERROR(IF(G38&gt;F38,"Upgrade",IF(G38&lt;F38,"Downgrade","No size change")),""))</f>
        <v/>
      </c>
      <c r="I38" s="43" t="n"/>
      <c r="J38" s="43" t="n"/>
      <c r="K38" s="36">
        <f>IF(OR(I38="",J38=""),"",IFERROR(J38-I38,""))</f>
        <v/>
      </c>
      <c r="L38" s="21" t="n"/>
      <c r="M38" s="20" t="n"/>
      <c r="N38" s="20" t="n"/>
      <c r="O38" s="41" t="n"/>
      <c r="P38" s="41" t="n"/>
      <c r="Q38" s="25">
        <f>IF(D38="","",IF(P38&lt;&gt;"",IFERROR(MAX(0,P38-D38),""),IF(OR(N38="Canceled",N38="Completed",N38=""),"",IFERROR(MAX(0,TODAY()-D38),""))))</f>
        <v/>
      </c>
      <c r="R38" s="26">
        <f>IF(A38="","",IF(OR(B38="",C38="",D38="",F38="",G38="",N38=""),"Missing details - review",IF(H38="No size change","No size change - review",IF(AND(P38&lt;&gt;"",P38&lt;D38),"Date order - review",IF(AND(N38&lt;&gt;"Completed",N38&lt;&gt;"Canceled",O38&lt;&gt;"",O38&lt;TODAY()),"Past due - review",IF(AND(ISNUMBER(Assumptions!$B$5),K38&lt;&gt;"",K38&lt;=-Assumptions!$B$5),"Revenue loss - review",IF(AND(ISNUMBER(Assumptions!$B$4),Q38&lt;&gt;"",Q38&gt;Assumptions!$B$4),"Wait time - review","")))))))</f>
        <v/>
      </c>
      <c r="S38" s="21" t="n"/>
      <c r="T38">
        <f>IF(Assumptions!D38="","",Assumptions!D38)</f>
        <v/>
      </c>
      <c r="U38">
        <f>IF(Assumptions!E38="","",Assumptions!E38)</f>
        <v/>
      </c>
      <c r="V38">
        <f>IF(Assumptions!F38="","",Assumptions!F38)</f>
        <v/>
      </c>
      <c r="W38">
        <f>IF(Assumptions!G38="","",Assumptions!G38)</f>
        <v/>
      </c>
      <c r="X38">
        <f>IF(Assumptions!H38="","",Assumptions!H38)</f>
        <v/>
      </c>
    </row>
    <row r="39" ht="28" customHeight="1">
      <c r="A39" s="20" t="n"/>
      <c r="B39" s="21" t="n"/>
      <c r="C39" s="20" t="n"/>
      <c r="D39" s="41" t="n"/>
      <c r="E39" s="17">
        <f>IF(D39="","",TEXT(D39,"mm/yyyy"))</f>
        <v/>
      </c>
      <c r="F39" s="42" t="n"/>
      <c r="G39" s="42" t="n"/>
      <c r="H39" s="17">
        <f>IF(OR(F39="",G39=""),"",IFERROR(IF(G39&gt;F39,"Upgrade",IF(G39&lt;F39,"Downgrade","No size change")),""))</f>
        <v/>
      </c>
      <c r="I39" s="43" t="n"/>
      <c r="J39" s="43" t="n"/>
      <c r="K39" s="39">
        <f>IF(OR(I39="",J39=""),"",IFERROR(J39-I39,""))</f>
        <v/>
      </c>
      <c r="L39" s="21" t="n"/>
      <c r="M39" s="20" t="n"/>
      <c r="N39" s="20" t="n"/>
      <c r="O39" s="41" t="n"/>
      <c r="P39" s="41" t="n"/>
      <c r="Q39" s="27">
        <f>IF(D39="","",IF(P39&lt;&gt;"",IFERROR(MAX(0,P39-D39),""),IF(OR(N39="Canceled",N39="Completed",N39=""),"",IFERROR(MAX(0,TODAY()-D39),""))))</f>
        <v/>
      </c>
      <c r="R39" s="28">
        <f>IF(A39="","",IF(OR(B39="",C39="",D39="",F39="",G39="",N39=""),"Missing details - review",IF(H39="No size change","No size change - review",IF(AND(P39&lt;&gt;"",P39&lt;D39),"Date order - review",IF(AND(N39&lt;&gt;"Completed",N39&lt;&gt;"Canceled",O39&lt;&gt;"",O39&lt;TODAY()),"Past due - review",IF(AND(ISNUMBER(Assumptions!$B$5),K39&lt;&gt;"",K39&lt;=-Assumptions!$B$5),"Revenue loss - review",IF(AND(ISNUMBER(Assumptions!$B$4),Q39&lt;&gt;"",Q39&gt;Assumptions!$B$4),"Wait time - review","")))))))</f>
        <v/>
      </c>
      <c r="S39" s="21" t="n"/>
      <c r="T39">
        <f>IF(Assumptions!D39="","",Assumptions!D39)</f>
        <v/>
      </c>
      <c r="U39">
        <f>IF(Assumptions!E39="","",Assumptions!E39)</f>
        <v/>
      </c>
      <c r="V39">
        <f>IF(Assumptions!F39="","",Assumptions!F39)</f>
        <v/>
      </c>
      <c r="W39">
        <f>IF(Assumptions!G39="","",Assumptions!G39)</f>
        <v/>
      </c>
      <c r="X39">
        <f>IF(Assumptions!H39="","",Assumptions!H39)</f>
        <v/>
      </c>
    </row>
    <row r="40" ht="28" customHeight="1">
      <c r="A40" s="20" t="n"/>
      <c r="B40" s="21" t="n"/>
      <c r="C40" s="20" t="n"/>
      <c r="D40" s="41" t="n"/>
      <c r="E40" s="12">
        <f>IF(D40="","",TEXT(D40,"mm/yyyy"))</f>
        <v/>
      </c>
      <c r="F40" s="42" t="n"/>
      <c r="G40" s="42" t="n"/>
      <c r="H40" s="12">
        <f>IF(OR(F40="",G40=""),"",IFERROR(IF(G40&gt;F40,"Upgrade",IF(G40&lt;F40,"Downgrade","No size change")),""))</f>
        <v/>
      </c>
      <c r="I40" s="43" t="n"/>
      <c r="J40" s="43" t="n"/>
      <c r="K40" s="36">
        <f>IF(OR(I40="",J40=""),"",IFERROR(J40-I40,""))</f>
        <v/>
      </c>
      <c r="L40" s="21" t="n"/>
      <c r="M40" s="20" t="n"/>
      <c r="N40" s="20" t="n"/>
      <c r="O40" s="41" t="n"/>
      <c r="P40" s="41" t="n"/>
      <c r="Q40" s="25">
        <f>IF(D40="","",IF(P40&lt;&gt;"",IFERROR(MAX(0,P40-D40),""),IF(OR(N40="Canceled",N40="Completed",N40=""),"",IFERROR(MAX(0,TODAY()-D40),""))))</f>
        <v/>
      </c>
      <c r="R40" s="26">
        <f>IF(A40="","",IF(OR(B40="",C40="",D40="",F40="",G40="",N40=""),"Missing details - review",IF(H40="No size change","No size change - review",IF(AND(P40&lt;&gt;"",P40&lt;D40),"Date order - review",IF(AND(N40&lt;&gt;"Completed",N40&lt;&gt;"Canceled",O40&lt;&gt;"",O40&lt;TODAY()),"Past due - review",IF(AND(ISNUMBER(Assumptions!$B$5),K40&lt;&gt;"",K40&lt;=-Assumptions!$B$5),"Revenue loss - review",IF(AND(ISNUMBER(Assumptions!$B$4),Q40&lt;&gt;"",Q40&gt;Assumptions!$B$4),"Wait time - review","")))))))</f>
        <v/>
      </c>
      <c r="S40" s="21" t="n"/>
      <c r="T40">
        <f>IF(Assumptions!D40="","",Assumptions!D40)</f>
        <v/>
      </c>
      <c r="U40">
        <f>IF(Assumptions!E40="","",Assumptions!E40)</f>
        <v/>
      </c>
      <c r="V40">
        <f>IF(Assumptions!F40="","",Assumptions!F40)</f>
        <v/>
      </c>
      <c r="W40">
        <f>IF(Assumptions!G40="","",Assumptions!G40)</f>
        <v/>
      </c>
      <c r="X40">
        <f>IF(Assumptions!H40="","",Assumptions!H40)</f>
        <v/>
      </c>
    </row>
    <row r="41" ht="28" customHeight="1">
      <c r="A41" s="20" t="n"/>
      <c r="B41" s="21" t="n"/>
      <c r="C41" s="20" t="n"/>
      <c r="D41" s="41" t="n"/>
      <c r="E41" s="17">
        <f>IF(D41="","",TEXT(D41,"mm/yyyy"))</f>
        <v/>
      </c>
      <c r="F41" s="42" t="n"/>
      <c r="G41" s="42" t="n"/>
      <c r="H41" s="17">
        <f>IF(OR(F41="",G41=""),"",IFERROR(IF(G41&gt;F41,"Upgrade",IF(G41&lt;F41,"Downgrade","No size change")),""))</f>
        <v/>
      </c>
      <c r="I41" s="43" t="n"/>
      <c r="J41" s="43" t="n"/>
      <c r="K41" s="39">
        <f>IF(OR(I41="",J41=""),"",IFERROR(J41-I41,""))</f>
        <v/>
      </c>
      <c r="L41" s="21" t="n"/>
      <c r="M41" s="20" t="n"/>
      <c r="N41" s="20" t="n"/>
      <c r="O41" s="41" t="n"/>
      <c r="P41" s="41" t="n"/>
      <c r="Q41" s="27">
        <f>IF(D41="","",IF(P41&lt;&gt;"",IFERROR(MAX(0,P41-D41),""),IF(OR(N41="Canceled",N41="Completed",N41=""),"",IFERROR(MAX(0,TODAY()-D41),""))))</f>
        <v/>
      </c>
      <c r="R41" s="28">
        <f>IF(A41="","",IF(OR(B41="",C41="",D41="",F41="",G41="",N41=""),"Missing details - review",IF(H41="No size change","No size change - review",IF(AND(P41&lt;&gt;"",P41&lt;D41),"Date order - review",IF(AND(N41&lt;&gt;"Completed",N41&lt;&gt;"Canceled",O41&lt;&gt;"",O41&lt;TODAY()),"Past due - review",IF(AND(ISNUMBER(Assumptions!$B$5),K41&lt;&gt;"",K41&lt;=-Assumptions!$B$5),"Revenue loss - review",IF(AND(ISNUMBER(Assumptions!$B$4),Q41&lt;&gt;"",Q41&gt;Assumptions!$B$4),"Wait time - review","")))))))</f>
        <v/>
      </c>
      <c r="S41" s="21" t="n"/>
      <c r="T41">
        <f>IF(Assumptions!D41="","",Assumptions!D41)</f>
        <v/>
      </c>
      <c r="U41">
        <f>IF(Assumptions!E41="","",Assumptions!E41)</f>
        <v/>
      </c>
      <c r="V41">
        <f>IF(Assumptions!F41="","",Assumptions!F41)</f>
        <v/>
      </c>
      <c r="W41">
        <f>IF(Assumptions!G41="","",Assumptions!G41)</f>
        <v/>
      </c>
      <c r="X41">
        <f>IF(Assumptions!H41="","",Assumptions!H41)</f>
        <v/>
      </c>
    </row>
    <row r="42" ht="28" customHeight="1">
      <c r="A42" s="20" t="n"/>
      <c r="B42" s="21" t="n"/>
      <c r="C42" s="20" t="n"/>
      <c r="D42" s="41" t="n"/>
      <c r="E42" s="12">
        <f>IF(D42="","",TEXT(D42,"mm/yyyy"))</f>
        <v/>
      </c>
      <c r="F42" s="42" t="n"/>
      <c r="G42" s="42" t="n"/>
      <c r="H42" s="12">
        <f>IF(OR(F42="",G42=""),"",IFERROR(IF(G42&gt;F42,"Upgrade",IF(G42&lt;F42,"Downgrade","No size change")),""))</f>
        <v/>
      </c>
      <c r="I42" s="43" t="n"/>
      <c r="J42" s="43" t="n"/>
      <c r="K42" s="36">
        <f>IF(OR(I42="",J42=""),"",IFERROR(J42-I42,""))</f>
        <v/>
      </c>
      <c r="L42" s="21" t="n"/>
      <c r="M42" s="20" t="n"/>
      <c r="N42" s="20" t="n"/>
      <c r="O42" s="41" t="n"/>
      <c r="P42" s="41" t="n"/>
      <c r="Q42" s="25">
        <f>IF(D42="","",IF(P42&lt;&gt;"",IFERROR(MAX(0,P42-D42),""),IF(OR(N42="Canceled",N42="Completed",N42=""),"",IFERROR(MAX(0,TODAY()-D42),""))))</f>
        <v/>
      </c>
      <c r="R42" s="26">
        <f>IF(A42="","",IF(OR(B42="",C42="",D42="",F42="",G42="",N42=""),"Missing details - review",IF(H42="No size change","No size change - review",IF(AND(P42&lt;&gt;"",P42&lt;D42),"Date order - review",IF(AND(N42&lt;&gt;"Completed",N42&lt;&gt;"Canceled",O42&lt;&gt;"",O42&lt;TODAY()),"Past due - review",IF(AND(ISNUMBER(Assumptions!$B$5),K42&lt;&gt;"",K42&lt;=-Assumptions!$B$5),"Revenue loss - review",IF(AND(ISNUMBER(Assumptions!$B$4),Q42&lt;&gt;"",Q42&gt;Assumptions!$B$4),"Wait time - review","")))))))</f>
        <v/>
      </c>
      <c r="S42" s="21" t="n"/>
      <c r="T42">
        <f>IF(Assumptions!D42="","",Assumptions!D42)</f>
        <v/>
      </c>
      <c r="U42">
        <f>IF(Assumptions!E42="","",Assumptions!E42)</f>
        <v/>
      </c>
      <c r="V42">
        <f>IF(Assumptions!F42="","",Assumptions!F42)</f>
        <v/>
      </c>
      <c r="W42">
        <f>IF(Assumptions!G42="","",Assumptions!G42)</f>
        <v/>
      </c>
      <c r="X42">
        <f>IF(Assumptions!H42="","",Assumptions!H42)</f>
        <v/>
      </c>
    </row>
    <row r="43" ht="28" customHeight="1">
      <c r="A43" s="20" t="n"/>
      <c r="B43" s="21" t="n"/>
      <c r="C43" s="20" t="n"/>
      <c r="D43" s="41" t="n"/>
      <c r="E43" s="17">
        <f>IF(D43="","",TEXT(D43,"mm/yyyy"))</f>
        <v/>
      </c>
      <c r="F43" s="42" t="n"/>
      <c r="G43" s="42" t="n"/>
      <c r="H43" s="17">
        <f>IF(OR(F43="",G43=""),"",IFERROR(IF(G43&gt;F43,"Upgrade",IF(G43&lt;F43,"Downgrade","No size change")),""))</f>
        <v/>
      </c>
      <c r="I43" s="43" t="n"/>
      <c r="J43" s="43" t="n"/>
      <c r="K43" s="39">
        <f>IF(OR(I43="",J43=""),"",IFERROR(J43-I43,""))</f>
        <v/>
      </c>
      <c r="L43" s="21" t="n"/>
      <c r="M43" s="20" t="n"/>
      <c r="N43" s="20" t="n"/>
      <c r="O43" s="41" t="n"/>
      <c r="P43" s="41" t="n"/>
      <c r="Q43" s="27">
        <f>IF(D43="","",IF(P43&lt;&gt;"",IFERROR(MAX(0,P43-D43),""),IF(OR(N43="Canceled",N43="Completed",N43=""),"",IFERROR(MAX(0,TODAY()-D43),""))))</f>
        <v/>
      </c>
      <c r="R43" s="28">
        <f>IF(A43="","",IF(OR(B43="",C43="",D43="",F43="",G43="",N43=""),"Missing details - review",IF(H43="No size change","No size change - review",IF(AND(P43&lt;&gt;"",P43&lt;D43),"Date order - review",IF(AND(N43&lt;&gt;"Completed",N43&lt;&gt;"Canceled",O43&lt;&gt;"",O43&lt;TODAY()),"Past due - review",IF(AND(ISNUMBER(Assumptions!$B$5),K43&lt;&gt;"",K43&lt;=-Assumptions!$B$5),"Revenue loss - review",IF(AND(ISNUMBER(Assumptions!$B$4),Q43&lt;&gt;"",Q43&gt;Assumptions!$B$4),"Wait time - review","")))))))</f>
        <v/>
      </c>
      <c r="S43" s="21" t="n"/>
      <c r="T43">
        <f>IF(Assumptions!D43="","",Assumptions!D43)</f>
        <v/>
      </c>
      <c r="U43">
        <f>IF(Assumptions!E43="","",Assumptions!E43)</f>
        <v/>
      </c>
      <c r="V43">
        <f>IF(Assumptions!F43="","",Assumptions!F43)</f>
        <v/>
      </c>
      <c r="W43">
        <f>IF(Assumptions!G43="","",Assumptions!G43)</f>
        <v/>
      </c>
      <c r="X43">
        <f>IF(Assumptions!H43="","",Assumptions!H43)</f>
        <v/>
      </c>
    </row>
    <row r="44" ht="28" customHeight="1">
      <c r="A44" s="20" t="n"/>
      <c r="B44" s="21" t="n"/>
      <c r="C44" s="20" t="n"/>
      <c r="D44" s="41" t="n"/>
      <c r="E44" s="12">
        <f>IF(D44="","",TEXT(D44,"mm/yyyy"))</f>
        <v/>
      </c>
      <c r="F44" s="42" t="n"/>
      <c r="G44" s="42" t="n"/>
      <c r="H44" s="12">
        <f>IF(OR(F44="",G44=""),"",IFERROR(IF(G44&gt;F44,"Upgrade",IF(G44&lt;F44,"Downgrade","No size change")),""))</f>
        <v/>
      </c>
      <c r="I44" s="43" t="n"/>
      <c r="J44" s="43" t="n"/>
      <c r="K44" s="36">
        <f>IF(OR(I44="",J44=""),"",IFERROR(J44-I44,""))</f>
        <v/>
      </c>
      <c r="L44" s="21" t="n"/>
      <c r="M44" s="20" t="n"/>
      <c r="N44" s="20" t="n"/>
      <c r="O44" s="41" t="n"/>
      <c r="P44" s="41" t="n"/>
      <c r="Q44" s="25">
        <f>IF(D44="","",IF(P44&lt;&gt;"",IFERROR(MAX(0,P44-D44),""),IF(OR(N44="Canceled",N44="Completed",N44=""),"",IFERROR(MAX(0,TODAY()-D44),""))))</f>
        <v/>
      </c>
      <c r="R44" s="26">
        <f>IF(A44="","",IF(OR(B44="",C44="",D44="",F44="",G44="",N44=""),"Missing details - review",IF(H44="No size change","No size change - review",IF(AND(P44&lt;&gt;"",P44&lt;D44),"Date order - review",IF(AND(N44&lt;&gt;"Completed",N44&lt;&gt;"Canceled",O44&lt;&gt;"",O44&lt;TODAY()),"Past due - review",IF(AND(ISNUMBER(Assumptions!$B$5),K44&lt;&gt;"",K44&lt;=-Assumptions!$B$5),"Revenue loss - review",IF(AND(ISNUMBER(Assumptions!$B$4),Q44&lt;&gt;"",Q44&gt;Assumptions!$B$4),"Wait time - review","")))))))</f>
        <v/>
      </c>
      <c r="S44" s="21" t="n"/>
      <c r="T44">
        <f>IF(Assumptions!D44="","",Assumptions!D44)</f>
        <v/>
      </c>
      <c r="U44">
        <f>IF(Assumptions!E44="","",Assumptions!E44)</f>
        <v/>
      </c>
      <c r="V44">
        <f>IF(Assumptions!F44="","",Assumptions!F44)</f>
        <v/>
      </c>
      <c r="W44">
        <f>IF(Assumptions!G44="","",Assumptions!G44)</f>
        <v/>
      </c>
      <c r="X44">
        <f>IF(Assumptions!H44="","",Assumptions!H44)</f>
        <v/>
      </c>
    </row>
    <row r="45" ht="28" customHeight="1">
      <c r="A45" s="20" t="n"/>
      <c r="B45" s="21" t="n"/>
      <c r="C45" s="20" t="n"/>
      <c r="D45" s="41" t="n"/>
      <c r="E45" s="17">
        <f>IF(D45="","",TEXT(D45,"mm/yyyy"))</f>
        <v/>
      </c>
      <c r="F45" s="42" t="n"/>
      <c r="G45" s="42" t="n"/>
      <c r="H45" s="17">
        <f>IF(OR(F45="",G45=""),"",IFERROR(IF(G45&gt;F45,"Upgrade",IF(G45&lt;F45,"Downgrade","No size change")),""))</f>
        <v/>
      </c>
      <c r="I45" s="43" t="n"/>
      <c r="J45" s="43" t="n"/>
      <c r="K45" s="39">
        <f>IF(OR(I45="",J45=""),"",IFERROR(J45-I45,""))</f>
        <v/>
      </c>
      <c r="L45" s="21" t="n"/>
      <c r="M45" s="20" t="n"/>
      <c r="N45" s="20" t="n"/>
      <c r="O45" s="41" t="n"/>
      <c r="P45" s="41" t="n"/>
      <c r="Q45" s="27">
        <f>IF(D45="","",IF(P45&lt;&gt;"",IFERROR(MAX(0,P45-D45),""),IF(OR(N45="Canceled",N45="Completed",N45=""),"",IFERROR(MAX(0,TODAY()-D45),""))))</f>
        <v/>
      </c>
      <c r="R45" s="28">
        <f>IF(A45="","",IF(OR(B45="",C45="",D45="",F45="",G45="",N45=""),"Missing details - review",IF(H45="No size change","No size change - review",IF(AND(P45&lt;&gt;"",P45&lt;D45),"Date order - review",IF(AND(N45&lt;&gt;"Completed",N45&lt;&gt;"Canceled",O45&lt;&gt;"",O45&lt;TODAY()),"Past due - review",IF(AND(ISNUMBER(Assumptions!$B$5),K45&lt;&gt;"",K45&lt;=-Assumptions!$B$5),"Revenue loss - review",IF(AND(ISNUMBER(Assumptions!$B$4),Q45&lt;&gt;"",Q45&gt;Assumptions!$B$4),"Wait time - review","")))))))</f>
        <v/>
      </c>
      <c r="S45" s="21" t="n"/>
      <c r="T45">
        <f>IF(Assumptions!D45="","",Assumptions!D45)</f>
        <v/>
      </c>
      <c r="U45">
        <f>IF(Assumptions!E45="","",Assumptions!E45)</f>
        <v/>
      </c>
      <c r="V45">
        <f>IF(Assumptions!F45="","",Assumptions!F45)</f>
        <v/>
      </c>
      <c r="W45">
        <f>IF(Assumptions!G45="","",Assumptions!G45)</f>
        <v/>
      </c>
      <c r="X45">
        <f>IF(Assumptions!H45="","",Assumptions!H45)</f>
        <v/>
      </c>
    </row>
    <row r="46" ht="28" customHeight="1">
      <c r="A46" s="20" t="n"/>
      <c r="B46" s="21" t="n"/>
      <c r="C46" s="20" t="n"/>
      <c r="D46" s="41" t="n"/>
      <c r="E46" s="12">
        <f>IF(D46="","",TEXT(D46,"mm/yyyy"))</f>
        <v/>
      </c>
      <c r="F46" s="42" t="n"/>
      <c r="G46" s="42" t="n"/>
      <c r="H46" s="12">
        <f>IF(OR(F46="",G46=""),"",IFERROR(IF(G46&gt;F46,"Upgrade",IF(G46&lt;F46,"Downgrade","No size change")),""))</f>
        <v/>
      </c>
      <c r="I46" s="43" t="n"/>
      <c r="J46" s="43" t="n"/>
      <c r="K46" s="36">
        <f>IF(OR(I46="",J46=""),"",IFERROR(J46-I46,""))</f>
        <v/>
      </c>
      <c r="L46" s="21" t="n"/>
      <c r="M46" s="20" t="n"/>
      <c r="N46" s="20" t="n"/>
      <c r="O46" s="41" t="n"/>
      <c r="P46" s="41" t="n"/>
      <c r="Q46" s="25">
        <f>IF(D46="","",IF(P46&lt;&gt;"",IFERROR(MAX(0,P46-D46),""),IF(OR(N46="Canceled",N46="Completed",N46=""),"",IFERROR(MAX(0,TODAY()-D46),""))))</f>
        <v/>
      </c>
      <c r="R46" s="26">
        <f>IF(A46="","",IF(OR(B46="",C46="",D46="",F46="",G46="",N46=""),"Missing details - review",IF(H46="No size change","No size change - review",IF(AND(P46&lt;&gt;"",P46&lt;D46),"Date order - review",IF(AND(N46&lt;&gt;"Completed",N46&lt;&gt;"Canceled",O46&lt;&gt;"",O46&lt;TODAY()),"Past due - review",IF(AND(ISNUMBER(Assumptions!$B$5),K46&lt;&gt;"",K46&lt;=-Assumptions!$B$5),"Revenue loss - review",IF(AND(ISNUMBER(Assumptions!$B$4),Q46&lt;&gt;"",Q46&gt;Assumptions!$B$4),"Wait time - review","")))))))</f>
        <v/>
      </c>
      <c r="S46" s="21" t="n"/>
      <c r="T46">
        <f>IF(Assumptions!D46="","",Assumptions!D46)</f>
        <v/>
      </c>
      <c r="U46">
        <f>IF(Assumptions!E46="","",Assumptions!E46)</f>
        <v/>
      </c>
      <c r="V46">
        <f>IF(Assumptions!F46="","",Assumptions!F46)</f>
        <v/>
      </c>
      <c r="W46">
        <f>IF(Assumptions!G46="","",Assumptions!G46)</f>
        <v/>
      </c>
      <c r="X46">
        <f>IF(Assumptions!H46="","",Assumptions!H46)</f>
        <v/>
      </c>
    </row>
    <row r="47" ht="28" customHeight="1">
      <c r="A47" s="20" t="n"/>
      <c r="B47" s="21" t="n"/>
      <c r="C47" s="20" t="n"/>
      <c r="D47" s="41" t="n"/>
      <c r="E47" s="17">
        <f>IF(D47="","",TEXT(D47,"mm/yyyy"))</f>
        <v/>
      </c>
      <c r="F47" s="42" t="n"/>
      <c r="G47" s="42" t="n"/>
      <c r="H47" s="17">
        <f>IF(OR(F47="",G47=""),"",IFERROR(IF(G47&gt;F47,"Upgrade",IF(G47&lt;F47,"Downgrade","No size change")),""))</f>
        <v/>
      </c>
      <c r="I47" s="43" t="n"/>
      <c r="J47" s="43" t="n"/>
      <c r="K47" s="39">
        <f>IF(OR(I47="",J47=""),"",IFERROR(J47-I47,""))</f>
        <v/>
      </c>
      <c r="L47" s="21" t="n"/>
      <c r="M47" s="20" t="n"/>
      <c r="N47" s="20" t="n"/>
      <c r="O47" s="41" t="n"/>
      <c r="P47" s="41" t="n"/>
      <c r="Q47" s="27">
        <f>IF(D47="","",IF(P47&lt;&gt;"",IFERROR(MAX(0,P47-D47),""),IF(OR(N47="Canceled",N47="Completed",N47=""),"",IFERROR(MAX(0,TODAY()-D47),""))))</f>
        <v/>
      </c>
      <c r="R47" s="28">
        <f>IF(A47="","",IF(OR(B47="",C47="",D47="",F47="",G47="",N47=""),"Missing details - review",IF(H47="No size change","No size change - review",IF(AND(P47&lt;&gt;"",P47&lt;D47),"Date order - review",IF(AND(N47&lt;&gt;"Completed",N47&lt;&gt;"Canceled",O47&lt;&gt;"",O47&lt;TODAY()),"Past due - review",IF(AND(ISNUMBER(Assumptions!$B$5),K47&lt;&gt;"",K47&lt;=-Assumptions!$B$5),"Revenue loss - review",IF(AND(ISNUMBER(Assumptions!$B$4),Q47&lt;&gt;"",Q47&gt;Assumptions!$B$4),"Wait time - review","")))))))</f>
        <v/>
      </c>
      <c r="S47" s="21" t="n"/>
      <c r="T47">
        <f>IF(Assumptions!D47="","",Assumptions!D47)</f>
        <v/>
      </c>
      <c r="U47">
        <f>IF(Assumptions!E47="","",Assumptions!E47)</f>
        <v/>
      </c>
      <c r="V47">
        <f>IF(Assumptions!F47="","",Assumptions!F47)</f>
        <v/>
      </c>
      <c r="W47">
        <f>IF(Assumptions!G47="","",Assumptions!G47)</f>
        <v/>
      </c>
      <c r="X47">
        <f>IF(Assumptions!H47="","",Assumptions!H47)</f>
        <v/>
      </c>
    </row>
    <row r="48" ht="28" customHeight="1">
      <c r="A48" s="20" t="n"/>
      <c r="B48" s="21" t="n"/>
      <c r="C48" s="20" t="n"/>
      <c r="D48" s="41" t="n"/>
      <c r="E48" s="12">
        <f>IF(D48="","",TEXT(D48,"mm/yyyy"))</f>
        <v/>
      </c>
      <c r="F48" s="42" t="n"/>
      <c r="G48" s="42" t="n"/>
      <c r="H48" s="12">
        <f>IF(OR(F48="",G48=""),"",IFERROR(IF(G48&gt;F48,"Upgrade",IF(G48&lt;F48,"Downgrade","No size change")),""))</f>
        <v/>
      </c>
      <c r="I48" s="43" t="n"/>
      <c r="J48" s="43" t="n"/>
      <c r="K48" s="36">
        <f>IF(OR(I48="",J48=""),"",IFERROR(J48-I48,""))</f>
        <v/>
      </c>
      <c r="L48" s="21" t="n"/>
      <c r="M48" s="20" t="n"/>
      <c r="N48" s="20" t="n"/>
      <c r="O48" s="41" t="n"/>
      <c r="P48" s="41" t="n"/>
      <c r="Q48" s="25">
        <f>IF(D48="","",IF(P48&lt;&gt;"",IFERROR(MAX(0,P48-D48),""),IF(OR(N48="Canceled",N48="Completed",N48=""),"",IFERROR(MAX(0,TODAY()-D48),""))))</f>
        <v/>
      </c>
      <c r="R48" s="26">
        <f>IF(A48="","",IF(OR(B48="",C48="",D48="",F48="",G48="",N48=""),"Missing details - review",IF(H48="No size change","No size change - review",IF(AND(P48&lt;&gt;"",P48&lt;D48),"Date order - review",IF(AND(N48&lt;&gt;"Completed",N48&lt;&gt;"Canceled",O48&lt;&gt;"",O48&lt;TODAY()),"Past due - review",IF(AND(ISNUMBER(Assumptions!$B$5),K48&lt;&gt;"",K48&lt;=-Assumptions!$B$5),"Revenue loss - review",IF(AND(ISNUMBER(Assumptions!$B$4),Q48&lt;&gt;"",Q48&gt;Assumptions!$B$4),"Wait time - review","")))))))</f>
        <v/>
      </c>
      <c r="S48" s="21" t="n"/>
      <c r="T48">
        <f>IF(Assumptions!D48="","",Assumptions!D48)</f>
        <v/>
      </c>
      <c r="U48">
        <f>IF(Assumptions!E48="","",Assumptions!E48)</f>
        <v/>
      </c>
      <c r="V48">
        <f>IF(Assumptions!F48="","",Assumptions!F48)</f>
        <v/>
      </c>
      <c r="W48">
        <f>IF(Assumptions!G48="","",Assumptions!G48)</f>
        <v/>
      </c>
      <c r="X48">
        <f>IF(Assumptions!H48="","",Assumptions!H48)</f>
        <v/>
      </c>
    </row>
    <row r="49" ht="28" customHeight="1">
      <c r="A49" s="20" t="n"/>
      <c r="B49" s="21" t="n"/>
      <c r="C49" s="20" t="n"/>
      <c r="D49" s="41" t="n"/>
      <c r="E49" s="17">
        <f>IF(D49="","",TEXT(D49,"mm/yyyy"))</f>
        <v/>
      </c>
      <c r="F49" s="42" t="n"/>
      <c r="G49" s="42" t="n"/>
      <c r="H49" s="17">
        <f>IF(OR(F49="",G49=""),"",IFERROR(IF(G49&gt;F49,"Upgrade",IF(G49&lt;F49,"Downgrade","No size change")),""))</f>
        <v/>
      </c>
      <c r="I49" s="43" t="n"/>
      <c r="J49" s="43" t="n"/>
      <c r="K49" s="39">
        <f>IF(OR(I49="",J49=""),"",IFERROR(J49-I49,""))</f>
        <v/>
      </c>
      <c r="L49" s="21" t="n"/>
      <c r="M49" s="20" t="n"/>
      <c r="N49" s="20" t="n"/>
      <c r="O49" s="41" t="n"/>
      <c r="P49" s="41" t="n"/>
      <c r="Q49" s="27">
        <f>IF(D49="","",IF(P49&lt;&gt;"",IFERROR(MAX(0,P49-D49),""),IF(OR(N49="Canceled",N49="Completed",N49=""),"",IFERROR(MAX(0,TODAY()-D49),""))))</f>
        <v/>
      </c>
      <c r="R49" s="28">
        <f>IF(A49="","",IF(OR(B49="",C49="",D49="",F49="",G49="",N49=""),"Missing details - review",IF(H49="No size change","No size change - review",IF(AND(P49&lt;&gt;"",P49&lt;D49),"Date order - review",IF(AND(N49&lt;&gt;"Completed",N49&lt;&gt;"Canceled",O49&lt;&gt;"",O49&lt;TODAY()),"Past due - review",IF(AND(ISNUMBER(Assumptions!$B$5),K49&lt;&gt;"",K49&lt;=-Assumptions!$B$5),"Revenue loss - review",IF(AND(ISNUMBER(Assumptions!$B$4),Q49&lt;&gt;"",Q49&gt;Assumptions!$B$4),"Wait time - review","")))))))</f>
        <v/>
      </c>
      <c r="S49" s="21" t="n"/>
      <c r="T49">
        <f>IF(Assumptions!D49="","",Assumptions!D49)</f>
        <v/>
      </c>
      <c r="U49">
        <f>IF(Assumptions!E49="","",Assumptions!E49)</f>
        <v/>
      </c>
      <c r="V49">
        <f>IF(Assumptions!F49="","",Assumptions!F49)</f>
        <v/>
      </c>
      <c r="W49">
        <f>IF(Assumptions!G49="","",Assumptions!G49)</f>
        <v/>
      </c>
      <c r="X49">
        <f>IF(Assumptions!H49="","",Assumptions!H49)</f>
        <v/>
      </c>
    </row>
    <row r="50" ht="28" customHeight="1">
      <c r="A50" s="20" t="n"/>
      <c r="B50" s="21" t="n"/>
      <c r="C50" s="20" t="n"/>
      <c r="D50" s="41" t="n"/>
      <c r="E50" s="12">
        <f>IF(D50="","",TEXT(D50,"mm/yyyy"))</f>
        <v/>
      </c>
      <c r="F50" s="42" t="n"/>
      <c r="G50" s="42" t="n"/>
      <c r="H50" s="12">
        <f>IF(OR(F50="",G50=""),"",IFERROR(IF(G50&gt;F50,"Upgrade",IF(G50&lt;F50,"Downgrade","No size change")),""))</f>
        <v/>
      </c>
      <c r="I50" s="43" t="n"/>
      <c r="J50" s="43" t="n"/>
      <c r="K50" s="36">
        <f>IF(OR(I50="",J50=""),"",IFERROR(J50-I50,""))</f>
        <v/>
      </c>
      <c r="L50" s="21" t="n"/>
      <c r="M50" s="20" t="n"/>
      <c r="N50" s="20" t="n"/>
      <c r="O50" s="41" t="n"/>
      <c r="P50" s="41" t="n"/>
      <c r="Q50" s="25">
        <f>IF(D50="","",IF(P50&lt;&gt;"",IFERROR(MAX(0,P50-D50),""),IF(OR(N50="Canceled",N50="Completed",N50=""),"",IFERROR(MAX(0,TODAY()-D50),""))))</f>
        <v/>
      </c>
      <c r="R50" s="26">
        <f>IF(A50="","",IF(OR(B50="",C50="",D50="",F50="",G50="",N50=""),"Missing details - review",IF(H50="No size change","No size change - review",IF(AND(P50&lt;&gt;"",P50&lt;D50),"Date order - review",IF(AND(N50&lt;&gt;"Completed",N50&lt;&gt;"Canceled",O50&lt;&gt;"",O50&lt;TODAY()),"Past due - review",IF(AND(ISNUMBER(Assumptions!$B$5),K50&lt;&gt;"",K50&lt;=-Assumptions!$B$5),"Revenue loss - review",IF(AND(ISNUMBER(Assumptions!$B$4),Q50&lt;&gt;"",Q50&gt;Assumptions!$B$4),"Wait time - review","")))))))</f>
        <v/>
      </c>
      <c r="S50" s="21" t="n"/>
      <c r="T50">
        <f>IF(Assumptions!D50="","",Assumptions!D50)</f>
        <v/>
      </c>
      <c r="U50">
        <f>IF(Assumptions!E50="","",Assumptions!E50)</f>
        <v/>
      </c>
      <c r="V50">
        <f>IF(Assumptions!F50="","",Assumptions!F50)</f>
        <v/>
      </c>
      <c r="W50">
        <f>IF(Assumptions!G50="","",Assumptions!G50)</f>
        <v/>
      </c>
      <c r="X50">
        <f>IF(Assumptions!H50="","",Assumptions!H50)</f>
        <v/>
      </c>
    </row>
    <row r="51" ht="28" customHeight="1">
      <c r="A51" s="20" t="n"/>
      <c r="B51" s="21" t="n"/>
      <c r="C51" s="20" t="n"/>
      <c r="D51" s="41" t="n"/>
      <c r="E51" s="17">
        <f>IF(D51="","",TEXT(D51,"mm/yyyy"))</f>
        <v/>
      </c>
      <c r="F51" s="42" t="n"/>
      <c r="G51" s="42" t="n"/>
      <c r="H51" s="17">
        <f>IF(OR(F51="",G51=""),"",IFERROR(IF(G51&gt;F51,"Upgrade",IF(G51&lt;F51,"Downgrade","No size change")),""))</f>
        <v/>
      </c>
      <c r="I51" s="43" t="n"/>
      <c r="J51" s="43" t="n"/>
      <c r="K51" s="39">
        <f>IF(OR(I51="",J51=""),"",IFERROR(J51-I51,""))</f>
        <v/>
      </c>
      <c r="L51" s="21" t="n"/>
      <c r="M51" s="20" t="n"/>
      <c r="N51" s="20" t="n"/>
      <c r="O51" s="41" t="n"/>
      <c r="P51" s="41" t="n"/>
      <c r="Q51" s="27">
        <f>IF(D51="","",IF(P51&lt;&gt;"",IFERROR(MAX(0,P51-D51),""),IF(OR(N51="Canceled",N51="Completed",N51=""),"",IFERROR(MAX(0,TODAY()-D51),""))))</f>
        <v/>
      </c>
      <c r="R51" s="28">
        <f>IF(A51="","",IF(OR(B51="",C51="",D51="",F51="",G51="",N51=""),"Missing details - review",IF(H51="No size change","No size change - review",IF(AND(P51&lt;&gt;"",P51&lt;D51),"Date order - review",IF(AND(N51&lt;&gt;"Completed",N51&lt;&gt;"Canceled",O51&lt;&gt;"",O51&lt;TODAY()),"Past due - review",IF(AND(ISNUMBER(Assumptions!$B$5),K51&lt;&gt;"",K51&lt;=-Assumptions!$B$5),"Revenue loss - review",IF(AND(ISNUMBER(Assumptions!$B$4),Q51&lt;&gt;"",Q51&gt;Assumptions!$B$4),"Wait time - review","")))))))</f>
        <v/>
      </c>
      <c r="S51" s="21" t="n"/>
      <c r="T51">
        <f>IF(Assumptions!D51="","",Assumptions!D51)</f>
        <v/>
      </c>
      <c r="U51">
        <f>IF(Assumptions!E51="","",Assumptions!E51)</f>
        <v/>
      </c>
      <c r="V51">
        <f>IF(Assumptions!F51="","",Assumptions!F51)</f>
        <v/>
      </c>
      <c r="W51">
        <f>IF(Assumptions!G51="","",Assumptions!G51)</f>
        <v/>
      </c>
      <c r="X51">
        <f>IF(Assumptions!H51="","",Assumptions!H51)</f>
        <v/>
      </c>
    </row>
    <row r="52" ht="28" customHeight="1">
      <c r="A52" s="20" t="n"/>
      <c r="B52" s="21" t="n"/>
      <c r="C52" s="20" t="n"/>
      <c r="D52" s="41" t="n"/>
      <c r="E52" s="12">
        <f>IF(D52="","",TEXT(D52,"mm/yyyy"))</f>
        <v/>
      </c>
      <c r="F52" s="42" t="n"/>
      <c r="G52" s="42" t="n"/>
      <c r="H52" s="12">
        <f>IF(OR(F52="",G52=""),"",IFERROR(IF(G52&gt;F52,"Upgrade",IF(G52&lt;F52,"Downgrade","No size change")),""))</f>
        <v/>
      </c>
      <c r="I52" s="43" t="n"/>
      <c r="J52" s="43" t="n"/>
      <c r="K52" s="36">
        <f>IF(OR(I52="",J52=""),"",IFERROR(J52-I52,""))</f>
        <v/>
      </c>
      <c r="L52" s="21" t="n"/>
      <c r="M52" s="20" t="n"/>
      <c r="N52" s="20" t="n"/>
      <c r="O52" s="41" t="n"/>
      <c r="P52" s="41" t="n"/>
      <c r="Q52" s="25">
        <f>IF(D52="","",IF(P52&lt;&gt;"",IFERROR(MAX(0,P52-D52),""),IF(OR(N52="Canceled",N52="Completed",N52=""),"",IFERROR(MAX(0,TODAY()-D52),""))))</f>
        <v/>
      </c>
      <c r="R52" s="26">
        <f>IF(A52="","",IF(OR(B52="",C52="",D52="",F52="",G52="",N52=""),"Missing details - review",IF(H52="No size change","No size change - review",IF(AND(P52&lt;&gt;"",P52&lt;D52),"Date order - review",IF(AND(N52&lt;&gt;"Completed",N52&lt;&gt;"Canceled",O52&lt;&gt;"",O52&lt;TODAY()),"Past due - review",IF(AND(ISNUMBER(Assumptions!$B$5),K52&lt;&gt;"",K52&lt;=-Assumptions!$B$5),"Revenue loss - review",IF(AND(ISNUMBER(Assumptions!$B$4),Q52&lt;&gt;"",Q52&gt;Assumptions!$B$4),"Wait time - review","")))))))</f>
        <v/>
      </c>
      <c r="S52" s="21" t="n"/>
      <c r="T52">
        <f>IF(Assumptions!D52="","",Assumptions!D52)</f>
        <v/>
      </c>
      <c r="U52">
        <f>IF(Assumptions!E52="","",Assumptions!E52)</f>
        <v/>
      </c>
      <c r="V52">
        <f>IF(Assumptions!F52="","",Assumptions!F52)</f>
        <v/>
      </c>
      <c r="W52">
        <f>IF(Assumptions!G52="","",Assumptions!G52)</f>
        <v/>
      </c>
      <c r="X52">
        <f>IF(Assumptions!H52="","",Assumptions!H52)</f>
        <v/>
      </c>
    </row>
    <row r="53" ht="28" customHeight="1">
      <c r="A53" s="20" t="n"/>
      <c r="B53" s="21" t="n"/>
      <c r="C53" s="20" t="n"/>
      <c r="D53" s="41" t="n"/>
      <c r="E53" s="17">
        <f>IF(D53="","",TEXT(D53,"mm/yyyy"))</f>
        <v/>
      </c>
      <c r="F53" s="42" t="n"/>
      <c r="G53" s="42" t="n"/>
      <c r="H53" s="17">
        <f>IF(OR(F53="",G53=""),"",IFERROR(IF(G53&gt;F53,"Upgrade",IF(G53&lt;F53,"Downgrade","No size change")),""))</f>
        <v/>
      </c>
      <c r="I53" s="43" t="n"/>
      <c r="J53" s="43" t="n"/>
      <c r="K53" s="39">
        <f>IF(OR(I53="",J53=""),"",IFERROR(J53-I53,""))</f>
        <v/>
      </c>
      <c r="L53" s="21" t="n"/>
      <c r="M53" s="20" t="n"/>
      <c r="N53" s="20" t="n"/>
      <c r="O53" s="41" t="n"/>
      <c r="P53" s="41" t="n"/>
      <c r="Q53" s="27">
        <f>IF(D53="","",IF(P53&lt;&gt;"",IFERROR(MAX(0,P53-D53),""),IF(OR(N53="Canceled",N53="Completed",N53=""),"",IFERROR(MAX(0,TODAY()-D53),""))))</f>
        <v/>
      </c>
      <c r="R53" s="28">
        <f>IF(A53="","",IF(OR(B53="",C53="",D53="",F53="",G53="",N53=""),"Missing details - review",IF(H53="No size change","No size change - review",IF(AND(P53&lt;&gt;"",P53&lt;D53),"Date order - review",IF(AND(N53&lt;&gt;"Completed",N53&lt;&gt;"Canceled",O53&lt;&gt;"",O53&lt;TODAY()),"Past due - review",IF(AND(ISNUMBER(Assumptions!$B$5),K53&lt;&gt;"",K53&lt;=-Assumptions!$B$5),"Revenue loss - review",IF(AND(ISNUMBER(Assumptions!$B$4),Q53&lt;&gt;"",Q53&gt;Assumptions!$B$4),"Wait time - review","")))))))</f>
        <v/>
      </c>
      <c r="S53" s="21" t="n"/>
      <c r="T53">
        <f>IF(Assumptions!D53="","",Assumptions!D53)</f>
        <v/>
      </c>
      <c r="U53">
        <f>IF(Assumptions!E53="","",Assumptions!E53)</f>
        <v/>
      </c>
      <c r="V53">
        <f>IF(Assumptions!F53="","",Assumptions!F53)</f>
        <v/>
      </c>
      <c r="W53">
        <f>IF(Assumptions!G53="","",Assumptions!G53)</f>
        <v/>
      </c>
      <c r="X53">
        <f>IF(Assumptions!H53="","",Assumptions!H53)</f>
        <v/>
      </c>
    </row>
    <row r="54" ht="28" customHeight="1">
      <c r="A54" s="20" t="n"/>
      <c r="B54" s="21" t="n"/>
      <c r="C54" s="20" t="n"/>
      <c r="D54" s="41" t="n"/>
      <c r="E54" s="12">
        <f>IF(D54="","",TEXT(D54,"mm/yyyy"))</f>
        <v/>
      </c>
      <c r="F54" s="42" t="n"/>
      <c r="G54" s="42" t="n"/>
      <c r="H54" s="12">
        <f>IF(OR(F54="",G54=""),"",IFERROR(IF(G54&gt;F54,"Upgrade",IF(G54&lt;F54,"Downgrade","No size change")),""))</f>
        <v/>
      </c>
      <c r="I54" s="43" t="n"/>
      <c r="J54" s="43" t="n"/>
      <c r="K54" s="36">
        <f>IF(OR(I54="",J54=""),"",IFERROR(J54-I54,""))</f>
        <v/>
      </c>
      <c r="L54" s="21" t="n"/>
      <c r="M54" s="20" t="n"/>
      <c r="N54" s="20" t="n"/>
      <c r="O54" s="41" t="n"/>
      <c r="P54" s="41" t="n"/>
      <c r="Q54" s="25">
        <f>IF(D54="","",IF(P54&lt;&gt;"",IFERROR(MAX(0,P54-D54),""),IF(OR(N54="Canceled",N54="Completed",N54=""),"",IFERROR(MAX(0,TODAY()-D54),""))))</f>
        <v/>
      </c>
      <c r="R54" s="26">
        <f>IF(A54="","",IF(OR(B54="",C54="",D54="",F54="",G54="",N54=""),"Missing details - review",IF(H54="No size change","No size change - review",IF(AND(P54&lt;&gt;"",P54&lt;D54),"Date order - review",IF(AND(N54&lt;&gt;"Completed",N54&lt;&gt;"Canceled",O54&lt;&gt;"",O54&lt;TODAY()),"Past due - review",IF(AND(ISNUMBER(Assumptions!$B$5),K54&lt;&gt;"",K54&lt;=-Assumptions!$B$5),"Revenue loss - review",IF(AND(ISNUMBER(Assumptions!$B$4),Q54&lt;&gt;"",Q54&gt;Assumptions!$B$4),"Wait time - review","")))))))</f>
        <v/>
      </c>
      <c r="S54" s="21" t="n"/>
      <c r="T54">
        <f>IF(Assumptions!D54="","",Assumptions!D54)</f>
        <v/>
      </c>
      <c r="U54">
        <f>IF(Assumptions!E54="","",Assumptions!E54)</f>
        <v/>
      </c>
      <c r="V54">
        <f>IF(Assumptions!F54="","",Assumptions!F54)</f>
        <v/>
      </c>
      <c r="W54">
        <f>IF(Assumptions!G54="","",Assumptions!G54)</f>
        <v/>
      </c>
      <c r="X54">
        <f>IF(Assumptions!H54="","",Assumptions!H54)</f>
        <v/>
      </c>
    </row>
    <row r="55" ht="28" customHeight="1">
      <c r="A55" s="20" t="n"/>
      <c r="B55" s="21" t="n"/>
      <c r="C55" s="20" t="n"/>
      <c r="D55" s="41" t="n"/>
      <c r="E55" s="17">
        <f>IF(D55="","",TEXT(D55,"mm/yyyy"))</f>
        <v/>
      </c>
      <c r="F55" s="42" t="n"/>
      <c r="G55" s="42" t="n"/>
      <c r="H55" s="17">
        <f>IF(OR(F55="",G55=""),"",IFERROR(IF(G55&gt;F55,"Upgrade",IF(G55&lt;F55,"Downgrade","No size change")),""))</f>
        <v/>
      </c>
      <c r="I55" s="43" t="n"/>
      <c r="J55" s="43" t="n"/>
      <c r="K55" s="39">
        <f>IF(OR(I55="",J55=""),"",IFERROR(J55-I55,""))</f>
        <v/>
      </c>
      <c r="L55" s="21" t="n"/>
      <c r="M55" s="20" t="n"/>
      <c r="N55" s="20" t="n"/>
      <c r="O55" s="41" t="n"/>
      <c r="P55" s="41" t="n"/>
      <c r="Q55" s="27">
        <f>IF(D55="","",IF(P55&lt;&gt;"",IFERROR(MAX(0,P55-D55),""),IF(OR(N55="Canceled",N55="Completed",N55=""),"",IFERROR(MAX(0,TODAY()-D55),""))))</f>
        <v/>
      </c>
      <c r="R55" s="28">
        <f>IF(A55="","",IF(OR(B55="",C55="",D55="",F55="",G55="",N55=""),"Missing details - review",IF(H55="No size change","No size change - review",IF(AND(P55&lt;&gt;"",P55&lt;D55),"Date order - review",IF(AND(N55&lt;&gt;"Completed",N55&lt;&gt;"Canceled",O55&lt;&gt;"",O55&lt;TODAY()),"Past due - review",IF(AND(ISNUMBER(Assumptions!$B$5),K55&lt;&gt;"",K55&lt;=-Assumptions!$B$5),"Revenue loss - review",IF(AND(ISNUMBER(Assumptions!$B$4),Q55&lt;&gt;"",Q55&gt;Assumptions!$B$4),"Wait time - review","")))))))</f>
        <v/>
      </c>
      <c r="S55" s="21" t="n"/>
      <c r="T55">
        <f>IF(Assumptions!D55="","",Assumptions!D55)</f>
        <v/>
      </c>
      <c r="U55">
        <f>IF(Assumptions!E55="","",Assumptions!E55)</f>
        <v/>
      </c>
      <c r="V55">
        <f>IF(Assumptions!F55="","",Assumptions!F55)</f>
        <v/>
      </c>
      <c r="W55">
        <f>IF(Assumptions!G55="","",Assumptions!G55)</f>
        <v/>
      </c>
      <c r="X55">
        <f>IF(Assumptions!H55="","",Assumptions!H55)</f>
        <v/>
      </c>
    </row>
    <row r="56" ht="28" customHeight="1">
      <c r="A56" s="20" t="n"/>
      <c r="B56" s="21" t="n"/>
      <c r="C56" s="20" t="n"/>
      <c r="D56" s="41" t="n"/>
      <c r="E56" s="12">
        <f>IF(D56="","",TEXT(D56,"mm/yyyy"))</f>
        <v/>
      </c>
      <c r="F56" s="42" t="n"/>
      <c r="G56" s="42" t="n"/>
      <c r="H56" s="12">
        <f>IF(OR(F56="",G56=""),"",IFERROR(IF(G56&gt;F56,"Upgrade",IF(G56&lt;F56,"Downgrade","No size change")),""))</f>
        <v/>
      </c>
      <c r="I56" s="43" t="n"/>
      <c r="J56" s="43" t="n"/>
      <c r="K56" s="36">
        <f>IF(OR(I56="",J56=""),"",IFERROR(J56-I56,""))</f>
        <v/>
      </c>
      <c r="L56" s="21" t="n"/>
      <c r="M56" s="20" t="n"/>
      <c r="N56" s="20" t="n"/>
      <c r="O56" s="41" t="n"/>
      <c r="P56" s="41" t="n"/>
      <c r="Q56" s="25">
        <f>IF(D56="","",IF(P56&lt;&gt;"",IFERROR(MAX(0,P56-D56),""),IF(OR(N56="Canceled",N56="Completed",N56=""),"",IFERROR(MAX(0,TODAY()-D56),""))))</f>
        <v/>
      </c>
      <c r="R56" s="26">
        <f>IF(A56="","",IF(OR(B56="",C56="",D56="",F56="",G56="",N56=""),"Missing details - review",IF(H56="No size change","No size change - review",IF(AND(P56&lt;&gt;"",P56&lt;D56),"Date order - review",IF(AND(N56&lt;&gt;"Completed",N56&lt;&gt;"Canceled",O56&lt;&gt;"",O56&lt;TODAY()),"Past due - review",IF(AND(ISNUMBER(Assumptions!$B$5),K56&lt;&gt;"",K56&lt;=-Assumptions!$B$5),"Revenue loss - review",IF(AND(ISNUMBER(Assumptions!$B$4),Q56&lt;&gt;"",Q56&gt;Assumptions!$B$4),"Wait time - review","")))))))</f>
        <v/>
      </c>
      <c r="S56" s="21" t="n"/>
      <c r="T56">
        <f>IF(Assumptions!D56="","",Assumptions!D56)</f>
        <v/>
      </c>
      <c r="U56">
        <f>IF(Assumptions!E56="","",Assumptions!E56)</f>
        <v/>
      </c>
      <c r="V56">
        <f>IF(Assumptions!F56="","",Assumptions!F56)</f>
        <v/>
      </c>
      <c r="W56">
        <f>IF(Assumptions!G56="","",Assumptions!G56)</f>
        <v/>
      </c>
      <c r="X56">
        <f>IF(Assumptions!H56="","",Assumptions!H56)</f>
        <v/>
      </c>
    </row>
    <row r="57" ht="28" customHeight="1">
      <c r="A57" s="20" t="n"/>
      <c r="B57" s="21" t="n"/>
      <c r="C57" s="20" t="n"/>
      <c r="D57" s="41" t="n"/>
      <c r="E57" s="17">
        <f>IF(D57="","",TEXT(D57,"mm/yyyy"))</f>
        <v/>
      </c>
      <c r="F57" s="42" t="n"/>
      <c r="G57" s="42" t="n"/>
      <c r="H57" s="17">
        <f>IF(OR(F57="",G57=""),"",IFERROR(IF(G57&gt;F57,"Upgrade",IF(G57&lt;F57,"Downgrade","No size change")),""))</f>
        <v/>
      </c>
      <c r="I57" s="43" t="n"/>
      <c r="J57" s="43" t="n"/>
      <c r="K57" s="39">
        <f>IF(OR(I57="",J57=""),"",IFERROR(J57-I57,""))</f>
        <v/>
      </c>
      <c r="L57" s="21" t="n"/>
      <c r="M57" s="20" t="n"/>
      <c r="N57" s="20" t="n"/>
      <c r="O57" s="41" t="n"/>
      <c r="P57" s="41" t="n"/>
      <c r="Q57" s="27">
        <f>IF(D57="","",IF(P57&lt;&gt;"",IFERROR(MAX(0,P57-D57),""),IF(OR(N57="Canceled",N57="Completed",N57=""),"",IFERROR(MAX(0,TODAY()-D57),""))))</f>
        <v/>
      </c>
      <c r="R57" s="28">
        <f>IF(A57="","",IF(OR(B57="",C57="",D57="",F57="",G57="",N57=""),"Missing details - review",IF(H57="No size change","No size change - review",IF(AND(P57&lt;&gt;"",P57&lt;D57),"Date order - review",IF(AND(N57&lt;&gt;"Completed",N57&lt;&gt;"Canceled",O57&lt;&gt;"",O57&lt;TODAY()),"Past due - review",IF(AND(ISNUMBER(Assumptions!$B$5),K57&lt;&gt;"",K57&lt;=-Assumptions!$B$5),"Revenue loss - review",IF(AND(ISNUMBER(Assumptions!$B$4),Q57&lt;&gt;"",Q57&gt;Assumptions!$B$4),"Wait time - review","")))))))</f>
        <v/>
      </c>
      <c r="S57" s="21" t="n"/>
      <c r="T57">
        <f>IF(Assumptions!D57="","",Assumptions!D57)</f>
        <v/>
      </c>
      <c r="U57">
        <f>IF(Assumptions!E57="","",Assumptions!E57)</f>
        <v/>
      </c>
      <c r="V57">
        <f>IF(Assumptions!F57="","",Assumptions!F57)</f>
        <v/>
      </c>
      <c r="W57">
        <f>IF(Assumptions!G57="","",Assumptions!G57)</f>
        <v/>
      </c>
      <c r="X57">
        <f>IF(Assumptions!H57="","",Assumptions!H57)</f>
        <v/>
      </c>
    </row>
    <row r="58" ht="28" customHeight="1">
      <c r="A58" s="20" t="n"/>
      <c r="B58" s="21" t="n"/>
      <c r="C58" s="20" t="n"/>
      <c r="D58" s="41" t="n"/>
      <c r="E58" s="12">
        <f>IF(D58="","",TEXT(D58,"mm/yyyy"))</f>
        <v/>
      </c>
      <c r="F58" s="42" t="n"/>
      <c r="G58" s="42" t="n"/>
      <c r="H58" s="12">
        <f>IF(OR(F58="",G58=""),"",IFERROR(IF(G58&gt;F58,"Upgrade",IF(G58&lt;F58,"Downgrade","No size change")),""))</f>
        <v/>
      </c>
      <c r="I58" s="43" t="n"/>
      <c r="J58" s="43" t="n"/>
      <c r="K58" s="36">
        <f>IF(OR(I58="",J58=""),"",IFERROR(J58-I58,""))</f>
        <v/>
      </c>
      <c r="L58" s="21" t="n"/>
      <c r="M58" s="20" t="n"/>
      <c r="N58" s="20" t="n"/>
      <c r="O58" s="41" t="n"/>
      <c r="P58" s="41" t="n"/>
      <c r="Q58" s="25">
        <f>IF(D58="","",IF(P58&lt;&gt;"",IFERROR(MAX(0,P58-D58),""),IF(OR(N58="Canceled",N58="Completed",N58=""),"",IFERROR(MAX(0,TODAY()-D58),""))))</f>
        <v/>
      </c>
      <c r="R58" s="26">
        <f>IF(A58="","",IF(OR(B58="",C58="",D58="",F58="",G58="",N58=""),"Missing details - review",IF(H58="No size change","No size change - review",IF(AND(P58&lt;&gt;"",P58&lt;D58),"Date order - review",IF(AND(N58&lt;&gt;"Completed",N58&lt;&gt;"Canceled",O58&lt;&gt;"",O58&lt;TODAY()),"Past due - review",IF(AND(ISNUMBER(Assumptions!$B$5),K58&lt;&gt;"",K58&lt;=-Assumptions!$B$5),"Revenue loss - review",IF(AND(ISNUMBER(Assumptions!$B$4),Q58&lt;&gt;"",Q58&gt;Assumptions!$B$4),"Wait time - review","")))))))</f>
        <v/>
      </c>
      <c r="S58" s="21" t="n"/>
      <c r="T58">
        <f>IF(Assumptions!D58="","",Assumptions!D58)</f>
        <v/>
      </c>
      <c r="U58">
        <f>IF(Assumptions!E58="","",Assumptions!E58)</f>
        <v/>
      </c>
      <c r="V58">
        <f>IF(Assumptions!F58="","",Assumptions!F58)</f>
        <v/>
      </c>
      <c r="W58">
        <f>IF(Assumptions!G58="","",Assumptions!G58)</f>
        <v/>
      </c>
      <c r="X58">
        <f>IF(Assumptions!H58="","",Assumptions!H58)</f>
        <v/>
      </c>
    </row>
    <row r="59" ht="28" customHeight="1">
      <c r="A59" s="20" t="n"/>
      <c r="B59" s="21" t="n"/>
      <c r="C59" s="20" t="n"/>
      <c r="D59" s="41" t="n"/>
      <c r="E59" s="17">
        <f>IF(D59="","",TEXT(D59,"mm/yyyy"))</f>
        <v/>
      </c>
      <c r="F59" s="42" t="n"/>
      <c r="G59" s="42" t="n"/>
      <c r="H59" s="17">
        <f>IF(OR(F59="",G59=""),"",IFERROR(IF(G59&gt;F59,"Upgrade",IF(G59&lt;F59,"Downgrade","No size change")),""))</f>
        <v/>
      </c>
      <c r="I59" s="43" t="n"/>
      <c r="J59" s="43" t="n"/>
      <c r="K59" s="39">
        <f>IF(OR(I59="",J59=""),"",IFERROR(J59-I59,""))</f>
        <v/>
      </c>
      <c r="L59" s="21" t="n"/>
      <c r="M59" s="20" t="n"/>
      <c r="N59" s="20" t="n"/>
      <c r="O59" s="41" t="n"/>
      <c r="P59" s="41" t="n"/>
      <c r="Q59" s="27">
        <f>IF(D59="","",IF(P59&lt;&gt;"",IFERROR(MAX(0,P59-D59),""),IF(OR(N59="Canceled",N59="Completed",N59=""),"",IFERROR(MAX(0,TODAY()-D59),""))))</f>
        <v/>
      </c>
      <c r="R59" s="28">
        <f>IF(A59="","",IF(OR(B59="",C59="",D59="",F59="",G59="",N59=""),"Missing details - review",IF(H59="No size change","No size change - review",IF(AND(P59&lt;&gt;"",P59&lt;D59),"Date order - review",IF(AND(N59&lt;&gt;"Completed",N59&lt;&gt;"Canceled",O59&lt;&gt;"",O59&lt;TODAY()),"Past due - review",IF(AND(ISNUMBER(Assumptions!$B$5),K59&lt;&gt;"",K59&lt;=-Assumptions!$B$5),"Revenue loss - review",IF(AND(ISNUMBER(Assumptions!$B$4),Q59&lt;&gt;"",Q59&gt;Assumptions!$B$4),"Wait time - review","")))))))</f>
        <v/>
      </c>
      <c r="S59" s="21" t="n"/>
      <c r="T59">
        <f>IF(Assumptions!D59="","",Assumptions!D59)</f>
        <v/>
      </c>
      <c r="U59">
        <f>IF(Assumptions!E59="","",Assumptions!E59)</f>
        <v/>
      </c>
      <c r="V59">
        <f>IF(Assumptions!F59="","",Assumptions!F59)</f>
        <v/>
      </c>
      <c r="W59">
        <f>IF(Assumptions!G59="","",Assumptions!G59)</f>
        <v/>
      </c>
      <c r="X59">
        <f>IF(Assumptions!H59="","",Assumptions!H59)</f>
        <v/>
      </c>
    </row>
    <row r="60" ht="28" customHeight="1">
      <c r="A60" s="20" t="n"/>
      <c r="B60" s="21" t="n"/>
      <c r="C60" s="20" t="n"/>
      <c r="D60" s="41" t="n"/>
      <c r="E60" s="12">
        <f>IF(D60="","",TEXT(D60,"mm/yyyy"))</f>
        <v/>
      </c>
      <c r="F60" s="42" t="n"/>
      <c r="G60" s="42" t="n"/>
      <c r="H60" s="12">
        <f>IF(OR(F60="",G60=""),"",IFERROR(IF(G60&gt;F60,"Upgrade",IF(G60&lt;F60,"Downgrade","No size change")),""))</f>
        <v/>
      </c>
      <c r="I60" s="43" t="n"/>
      <c r="J60" s="43" t="n"/>
      <c r="K60" s="36">
        <f>IF(OR(I60="",J60=""),"",IFERROR(J60-I60,""))</f>
        <v/>
      </c>
      <c r="L60" s="21" t="n"/>
      <c r="M60" s="20" t="n"/>
      <c r="N60" s="20" t="n"/>
      <c r="O60" s="41" t="n"/>
      <c r="P60" s="41" t="n"/>
      <c r="Q60" s="25">
        <f>IF(D60="","",IF(P60&lt;&gt;"",IFERROR(MAX(0,P60-D60),""),IF(OR(N60="Canceled",N60="Completed",N60=""),"",IFERROR(MAX(0,TODAY()-D60),""))))</f>
        <v/>
      </c>
      <c r="R60" s="26">
        <f>IF(A60="","",IF(OR(B60="",C60="",D60="",F60="",G60="",N60=""),"Missing details - review",IF(H60="No size change","No size change - review",IF(AND(P60&lt;&gt;"",P60&lt;D60),"Date order - review",IF(AND(N60&lt;&gt;"Completed",N60&lt;&gt;"Canceled",O60&lt;&gt;"",O60&lt;TODAY()),"Past due - review",IF(AND(ISNUMBER(Assumptions!$B$5),K60&lt;&gt;"",K60&lt;=-Assumptions!$B$5),"Revenue loss - review",IF(AND(ISNUMBER(Assumptions!$B$4),Q60&lt;&gt;"",Q60&gt;Assumptions!$B$4),"Wait time - review","")))))))</f>
        <v/>
      </c>
      <c r="S60" s="21" t="n"/>
      <c r="T60">
        <f>IF(Assumptions!D60="","",Assumptions!D60)</f>
        <v/>
      </c>
      <c r="U60">
        <f>IF(Assumptions!E60="","",Assumptions!E60)</f>
        <v/>
      </c>
      <c r="V60">
        <f>IF(Assumptions!F60="","",Assumptions!F60)</f>
        <v/>
      </c>
      <c r="W60">
        <f>IF(Assumptions!G60="","",Assumptions!G60)</f>
        <v/>
      </c>
      <c r="X60">
        <f>IF(Assumptions!H60="","",Assumptions!H60)</f>
        <v/>
      </c>
    </row>
    <row r="61" ht="28" customHeight="1">
      <c r="A61" s="20" t="n"/>
      <c r="B61" s="21" t="n"/>
      <c r="C61" s="20" t="n"/>
      <c r="D61" s="41" t="n"/>
      <c r="E61" s="17">
        <f>IF(D61="","",TEXT(D61,"mm/yyyy"))</f>
        <v/>
      </c>
      <c r="F61" s="42" t="n"/>
      <c r="G61" s="42" t="n"/>
      <c r="H61" s="17">
        <f>IF(OR(F61="",G61=""),"",IFERROR(IF(G61&gt;F61,"Upgrade",IF(G61&lt;F61,"Downgrade","No size change")),""))</f>
        <v/>
      </c>
      <c r="I61" s="43" t="n"/>
      <c r="J61" s="43" t="n"/>
      <c r="K61" s="39">
        <f>IF(OR(I61="",J61=""),"",IFERROR(J61-I61,""))</f>
        <v/>
      </c>
      <c r="L61" s="21" t="n"/>
      <c r="M61" s="20" t="n"/>
      <c r="N61" s="20" t="n"/>
      <c r="O61" s="41" t="n"/>
      <c r="P61" s="41" t="n"/>
      <c r="Q61" s="27">
        <f>IF(D61="","",IF(P61&lt;&gt;"",IFERROR(MAX(0,P61-D61),""),IF(OR(N61="Canceled",N61="Completed",N61=""),"",IFERROR(MAX(0,TODAY()-D61),""))))</f>
        <v/>
      </c>
      <c r="R61" s="28">
        <f>IF(A61="","",IF(OR(B61="",C61="",D61="",F61="",G61="",N61=""),"Missing details - review",IF(H61="No size change","No size change - review",IF(AND(P61&lt;&gt;"",P61&lt;D61),"Date order - review",IF(AND(N61&lt;&gt;"Completed",N61&lt;&gt;"Canceled",O61&lt;&gt;"",O61&lt;TODAY()),"Past due - review",IF(AND(ISNUMBER(Assumptions!$B$5),K61&lt;&gt;"",K61&lt;=-Assumptions!$B$5),"Revenue loss - review",IF(AND(ISNUMBER(Assumptions!$B$4),Q61&lt;&gt;"",Q61&gt;Assumptions!$B$4),"Wait time - review","")))))))</f>
        <v/>
      </c>
      <c r="S61" s="21" t="n"/>
      <c r="T61">
        <f>IF(Assumptions!D61="","",Assumptions!D61)</f>
        <v/>
      </c>
      <c r="U61">
        <f>IF(Assumptions!E61="","",Assumptions!E61)</f>
        <v/>
      </c>
      <c r="V61">
        <f>IF(Assumptions!F61="","",Assumptions!F61)</f>
        <v/>
      </c>
      <c r="W61">
        <f>IF(Assumptions!G61="","",Assumptions!G61)</f>
        <v/>
      </c>
      <c r="X61">
        <f>IF(Assumptions!H61="","",Assumptions!H61)</f>
        <v/>
      </c>
    </row>
    <row r="62" ht="28" customHeight="1">
      <c r="A62" s="20" t="n"/>
      <c r="B62" s="21" t="n"/>
      <c r="C62" s="20" t="n"/>
      <c r="D62" s="41" t="n"/>
      <c r="E62" s="12">
        <f>IF(D62="","",TEXT(D62,"mm/yyyy"))</f>
        <v/>
      </c>
      <c r="F62" s="42" t="n"/>
      <c r="G62" s="42" t="n"/>
      <c r="H62" s="12">
        <f>IF(OR(F62="",G62=""),"",IFERROR(IF(G62&gt;F62,"Upgrade",IF(G62&lt;F62,"Downgrade","No size change")),""))</f>
        <v/>
      </c>
      <c r="I62" s="43" t="n"/>
      <c r="J62" s="43" t="n"/>
      <c r="K62" s="36">
        <f>IF(OR(I62="",J62=""),"",IFERROR(J62-I62,""))</f>
        <v/>
      </c>
      <c r="L62" s="21" t="n"/>
      <c r="M62" s="20" t="n"/>
      <c r="N62" s="20" t="n"/>
      <c r="O62" s="41" t="n"/>
      <c r="P62" s="41" t="n"/>
      <c r="Q62" s="25">
        <f>IF(D62="","",IF(P62&lt;&gt;"",IFERROR(MAX(0,P62-D62),""),IF(OR(N62="Canceled",N62="Completed",N62=""),"",IFERROR(MAX(0,TODAY()-D62),""))))</f>
        <v/>
      </c>
      <c r="R62" s="26">
        <f>IF(A62="","",IF(OR(B62="",C62="",D62="",F62="",G62="",N62=""),"Missing details - review",IF(H62="No size change","No size change - review",IF(AND(P62&lt;&gt;"",P62&lt;D62),"Date order - review",IF(AND(N62&lt;&gt;"Completed",N62&lt;&gt;"Canceled",O62&lt;&gt;"",O62&lt;TODAY()),"Past due - review",IF(AND(ISNUMBER(Assumptions!$B$5),K62&lt;&gt;"",K62&lt;=-Assumptions!$B$5),"Revenue loss - review",IF(AND(ISNUMBER(Assumptions!$B$4),Q62&lt;&gt;"",Q62&gt;Assumptions!$B$4),"Wait time - review","")))))))</f>
        <v/>
      </c>
      <c r="S62" s="21" t="n"/>
      <c r="T62">
        <f>IF(Assumptions!D62="","",Assumptions!D62)</f>
        <v/>
      </c>
      <c r="U62">
        <f>IF(Assumptions!E62="","",Assumptions!E62)</f>
        <v/>
      </c>
      <c r="V62">
        <f>IF(Assumptions!F62="","",Assumptions!F62)</f>
        <v/>
      </c>
      <c r="W62">
        <f>IF(Assumptions!G62="","",Assumptions!G62)</f>
        <v/>
      </c>
      <c r="X62">
        <f>IF(Assumptions!H62="","",Assumptions!H62)</f>
        <v/>
      </c>
    </row>
    <row r="63" ht="28" customHeight="1">
      <c r="A63" s="20" t="n"/>
      <c r="B63" s="21" t="n"/>
      <c r="C63" s="20" t="n"/>
      <c r="D63" s="41" t="n"/>
      <c r="E63" s="17">
        <f>IF(D63="","",TEXT(D63,"mm/yyyy"))</f>
        <v/>
      </c>
      <c r="F63" s="42" t="n"/>
      <c r="G63" s="42" t="n"/>
      <c r="H63" s="17">
        <f>IF(OR(F63="",G63=""),"",IFERROR(IF(G63&gt;F63,"Upgrade",IF(G63&lt;F63,"Downgrade","No size change")),""))</f>
        <v/>
      </c>
      <c r="I63" s="43" t="n"/>
      <c r="J63" s="43" t="n"/>
      <c r="K63" s="39">
        <f>IF(OR(I63="",J63=""),"",IFERROR(J63-I63,""))</f>
        <v/>
      </c>
      <c r="L63" s="21" t="n"/>
      <c r="M63" s="20" t="n"/>
      <c r="N63" s="20" t="n"/>
      <c r="O63" s="41" t="n"/>
      <c r="P63" s="41" t="n"/>
      <c r="Q63" s="27">
        <f>IF(D63="","",IF(P63&lt;&gt;"",IFERROR(MAX(0,P63-D63),""),IF(OR(N63="Canceled",N63="Completed",N63=""),"",IFERROR(MAX(0,TODAY()-D63),""))))</f>
        <v/>
      </c>
      <c r="R63" s="28">
        <f>IF(A63="","",IF(OR(B63="",C63="",D63="",F63="",G63="",N63=""),"Missing details - review",IF(H63="No size change","No size change - review",IF(AND(P63&lt;&gt;"",P63&lt;D63),"Date order - review",IF(AND(N63&lt;&gt;"Completed",N63&lt;&gt;"Canceled",O63&lt;&gt;"",O63&lt;TODAY()),"Past due - review",IF(AND(ISNUMBER(Assumptions!$B$5),K63&lt;&gt;"",K63&lt;=-Assumptions!$B$5),"Revenue loss - review",IF(AND(ISNUMBER(Assumptions!$B$4),Q63&lt;&gt;"",Q63&gt;Assumptions!$B$4),"Wait time - review","")))))))</f>
        <v/>
      </c>
      <c r="S63" s="21" t="n"/>
      <c r="T63">
        <f>IF(Assumptions!D63="","",Assumptions!D63)</f>
        <v/>
      </c>
      <c r="U63">
        <f>IF(Assumptions!E63="","",Assumptions!E63)</f>
        <v/>
      </c>
      <c r="V63">
        <f>IF(Assumptions!F63="","",Assumptions!F63)</f>
        <v/>
      </c>
      <c r="W63">
        <f>IF(Assumptions!G63="","",Assumptions!G63)</f>
        <v/>
      </c>
      <c r="X63">
        <f>IF(Assumptions!H63="","",Assumptions!H63)</f>
        <v/>
      </c>
    </row>
    <row r="64" ht="28" customHeight="1">
      <c r="A64" s="20" t="n"/>
      <c r="B64" s="21" t="n"/>
      <c r="C64" s="20" t="n"/>
      <c r="D64" s="41" t="n"/>
      <c r="E64" s="12">
        <f>IF(D64="","",TEXT(D64,"mm/yyyy"))</f>
        <v/>
      </c>
      <c r="F64" s="42" t="n"/>
      <c r="G64" s="42" t="n"/>
      <c r="H64" s="12">
        <f>IF(OR(F64="",G64=""),"",IFERROR(IF(G64&gt;F64,"Upgrade",IF(G64&lt;F64,"Downgrade","No size change")),""))</f>
        <v/>
      </c>
      <c r="I64" s="43" t="n"/>
      <c r="J64" s="43" t="n"/>
      <c r="K64" s="36">
        <f>IF(OR(I64="",J64=""),"",IFERROR(J64-I64,""))</f>
        <v/>
      </c>
      <c r="L64" s="21" t="n"/>
      <c r="M64" s="20" t="n"/>
      <c r="N64" s="20" t="n"/>
      <c r="O64" s="41" t="n"/>
      <c r="P64" s="41" t="n"/>
      <c r="Q64" s="25">
        <f>IF(D64="","",IF(P64&lt;&gt;"",IFERROR(MAX(0,P64-D64),""),IF(OR(N64="Canceled",N64="Completed",N64=""),"",IFERROR(MAX(0,TODAY()-D64),""))))</f>
        <v/>
      </c>
      <c r="R64" s="26">
        <f>IF(A64="","",IF(OR(B64="",C64="",D64="",F64="",G64="",N64=""),"Missing details - review",IF(H64="No size change","No size change - review",IF(AND(P64&lt;&gt;"",P64&lt;D64),"Date order - review",IF(AND(N64&lt;&gt;"Completed",N64&lt;&gt;"Canceled",O64&lt;&gt;"",O64&lt;TODAY()),"Past due - review",IF(AND(ISNUMBER(Assumptions!$B$5),K64&lt;&gt;"",K64&lt;=-Assumptions!$B$5),"Revenue loss - review",IF(AND(ISNUMBER(Assumptions!$B$4),Q64&lt;&gt;"",Q64&gt;Assumptions!$B$4),"Wait time - review","")))))))</f>
        <v/>
      </c>
      <c r="S64" s="21" t="n"/>
      <c r="T64">
        <f>IF(Assumptions!D64="","",Assumptions!D64)</f>
        <v/>
      </c>
      <c r="U64">
        <f>IF(Assumptions!E64="","",Assumptions!E64)</f>
        <v/>
      </c>
      <c r="V64">
        <f>IF(Assumptions!F64="","",Assumptions!F64)</f>
        <v/>
      </c>
      <c r="W64">
        <f>IF(Assumptions!G64="","",Assumptions!G64)</f>
        <v/>
      </c>
      <c r="X64">
        <f>IF(Assumptions!H64="","",Assumptions!H64)</f>
        <v/>
      </c>
    </row>
    <row r="65" ht="28" customHeight="1">
      <c r="A65" s="20" t="n"/>
      <c r="B65" s="21" t="n"/>
      <c r="C65" s="20" t="n"/>
      <c r="D65" s="41" t="n"/>
      <c r="E65" s="17">
        <f>IF(D65="","",TEXT(D65,"mm/yyyy"))</f>
        <v/>
      </c>
      <c r="F65" s="42" t="n"/>
      <c r="G65" s="42" t="n"/>
      <c r="H65" s="17">
        <f>IF(OR(F65="",G65=""),"",IFERROR(IF(G65&gt;F65,"Upgrade",IF(G65&lt;F65,"Downgrade","No size change")),""))</f>
        <v/>
      </c>
      <c r="I65" s="43" t="n"/>
      <c r="J65" s="43" t="n"/>
      <c r="K65" s="39">
        <f>IF(OR(I65="",J65=""),"",IFERROR(J65-I65,""))</f>
        <v/>
      </c>
      <c r="L65" s="21" t="n"/>
      <c r="M65" s="20" t="n"/>
      <c r="N65" s="20" t="n"/>
      <c r="O65" s="41" t="n"/>
      <c r="P65" s="41" t="n"/>
      <c r="Q65" s="27">
        <f>IF(D65="","",IF(P65&lt;&gt;"",IFERROR(MAX(0,P65-D65),""),IF(OR(N65="Canceled",N65="Completed",N65=""),"",IFERROR(MAX(0,TODAY()-D65),""))))</f>
        <v/>
      </c>
      <c r="R65" s="28">
        <f>IF(A65="","",IF(OR(B65="",C65="",D65="",F65="",G65="",N65=""),"Missing details - review",IF(H65="No size change","No size change - review",IF(AND(P65&lt;&gt;"",P65&lt;D65),"Date order - review",IF(AND(N65&lt;&gt;"Completed",N65&lt;&gt;"Canceled",O65&lt;&gt;"",O65&lt;TODAY()),"Past due - review",IF(AND(ISNUMBER(Assumptions!$B$5),K65&lt;&gt;"",K65&lt;=-Assumptions!$B$5),"Revenue loss - review",IF(AND(ISNUMBER(Assumptions!$B$4),Q65&lt;&gt;"",Q65&gt;Assumptions!$B$4),"Wait time - review","")))))))</f>
        <v/>
      </c>
      <c r="S65" s="21" t="n"/>
      <c r="T65">
        <f>IF(Assumptions!D65="","",Assumptions!D65)</f>
        <v/>
      </c>
      <c r="U65">
        <f>IF(Assumptions!E65="","",Assumptions!E65)</f>
        <v/>
      </c>
      <c r="V65">
        <f>IF(Assumptions!F65="","",Assumptions!F65)</f>
        <v/>
      </c>
      <c r="W65">
        <f>IF(Assumptions!G65="","",Assumptions!G65)</f>
        <v/>
      </c>
      <c r="X65">
        <f>IF(Assumptions!H65="","",Assumptions!H65)</f>
        <v/>
      </c>
    </row>
    <row r="66" ht="28" customHeight="1">
      <c r="A66" s="20" t="n"/>
      <c r="B66" s="21" t="n"/>
      <c r="C66" s="20" t="n"/>
      <c r="D66" s="41" t="n"/>
      <c r="E66" s="12">
        <f>IF(D66="","",TEXT(D66,"mm/yyyy"))</f>
        <v/>
      </c>
      <c r="F66" s="42" t="n"/>
      <c r="G66" s="42" t="n"/>
      <c r="H66" s="12">
        <f>IF(OR(F66="",G66=""),"",IFERROR(IF(G66&gt;F66,"Upgrade",IF(G66&lt;F66,"Downgrade","No size change")),""))</f>
        <v/>
      </c>
      <c r="I66" s="43" t="n"/>
      <c r="J66" s="43" t="n"/>
      <c r="K66" s="36">
        <f>IF(OR(I66="",J66=""),"",IFERROR(J66-I66,""))</f>
        <v/>
      </c>
      <c r="L66" s="21" t="n"/>
      <c r="M66" s="20" t="n"/>
      <c r="N66" s="20" t="n"/>
      <c r="O66" s="41" t="n"/>
      <c r="P66" s="41" t="n"/>
      <c r="Q66" s="25">
        <f>IF(D66="","",IF(P66&lt;&gt;"",IFERROR(MAX(0,P66-D66),""),IF(OR(N66="Canceled",N66="Completed",N66=""),"",IFERROR(MAX(0,TODAY()-D66),""))))</f>
        <v/>
      </c>
      <c r="R66" s="26">
        <f>IF(A66="","",IF(OR(B66="",C66="",D66="",F66="",G66="",N66=""),"Missing details - review",IF(H66="No size change","No size change - review",IF(AND(P66&lt;&gt;"",P66&lt;D66),"Date order - review",IF(AND(N66&lt;&gt;"Completed",N66&lt;&gt;"Canceled",O66&lt;&gt;"",O66&lt;TODAY()),"Past due - review",IF(AND(ISNUMBER(Assumptions!$B$5),K66&lt;&gt;"",K66&lt;=-Assumptions!$B$5),"Revenue loss - review",IF(AND(ISNUMBER(Assumptions!$B$4),Q66&lt;&gt;"",Q66&gt;Assumptions!$B$4),"Wait time - review","")))))))</f>
        <v/>
      </c>
      <c r="S66" s="21" t="n"/>
      <c r="T66">
        <f>IF(Assumptions!D66="","",Assumptions!D66)</f>
        <v/>
      </c>
      <c r="U66">
        <f>IF(Assumptions!E66="","",Assumptions!E66)</f>
        <v/>
      </c>
      <c r="V66">
        <f>IF(Assumptions!F66="","",Assumptions!F66)</f>
        <v/>
      </c>
      <c r="W66">
        <f>IF(Assumptions!G66="","",Assumptions!G66)</f>
        <v/>
      </c>
      <c r="X66">
        <f>IF(Assumptions!H66="","",Assumptions!H66)</f>
        <v/>
      </c>
    </row>
    <row r="67" ht="28" customHeight="1">
      <c r="A67" s="20" t="n"/>
      <c r="B67" s="21" t="n"/>
      <c r="C67" s="20" t="n"/>
      <c r="D67" s="41" t="n"/>
      <c r="E67" s="17">
        <f>IF(D67="","",TEXT(D67,"mm/yyyy"))</f>
        <v/>
      </c>
      <c r="F67" s="42" t="n"/>
      <c r="G67" s="42" t="n"/>
      <c r="H67" s="17">
        <f>IF(OR(F67="",G67=""),"",IFERROR(IF(G67&gt;F67,"Upgrade",IF(G67&lt;F67,"Downgrade","No size change")),""))</f>
        <v/>
      </c>
      <c r="I67" s="43" t="n"/>
      <c r="J67" s="43" t="n"/>
      <c r="K67" s="39">
        <f>IF(OR(I67="",J67=""),"",IFERROR(J67-I67,""))</f>
        <v/>
      </c>
      <c r="L67" s="21" t="n"/>
      <c r="M67" s="20" t="n"/>
      <c r="N67" s="20" t="n"/>
      <c r="O67" s="41" t="n"/>
      <c r="P67" s="41" t="n"/>
      <c r="Q67" s="27">
        <f>IF(D67="","",IF(P67&lt;&gt;"",IFERROR(MAX(0,P67-D67),""),IF(OR(N67="Canceled",N67="Completed",N67=""),"",IFERROR(MAX(0,TODAY()-D67),""))))</f>
        <v/>
      </c>
      <c r="R67" s="28">
        <f>IF(A67="","",IF(OR(B67="",C67="",D67="",F67="",G67="",N67=""),"Missing details - review",IF(H67="No size change","No size change - review",IF(AND(P67&lt;&gt;"",P67&lt;D67),"Date order - review",IF(AND(N67&lt;&gt;"Completed",N67&lt;&gt;"Canceled",O67&lt;&gt;"",O67&lt;TODAY()),"Past due - review",IF(AND(ISNUMBER(Assumptions!$B$5),K67&lt;&gt;"",K67&lt;=-Assumptions!$B$5),"Revenue loss - review",IF(AND(ISNUMBER(Assumptions!$B$4),Q67&lt;&gt;"",Q67&gt;Assumptions!$B$4),"Wait time - review","")))))))</f>
        <v/>
      </c>
      <c r="S67" s="21" t="n"/>
      <c r="T67">
        <f>IF(Assumptions!D67="","",Assumptions!D67)</f>
        <v/>
      </c>
      <c r="U67">
        <f>IF(Assumptions!E67="","",Assumptions!E67)</f>
        <v/>
      </c>
      <c r="V67">
        <f>IF(Assumptions!F67="","",Assumptions!F67)</f>
        <v/>
      </c>
      <c r="W67">
        <f>IF(Assumptions!G67="","",Assumptions!G67)</f>
        <v/>
      </c>
      <c r="X67">
        <f>IF(Assumptions!H67="","",Assumptions!H67)</f>
        <v/>
      </c>
    </row>
    <row r="68" ht="28" customHeight="1">
      <c r="A68" s="20" t="n"/>
      <c r="B68" s="21" t="n"/>
      <c r="C68" s="20" t="n"/>
      <c r="D68" s="41" t="n"/>
      <c r="E68" s="12">
        <f>IF(D68="","",TEXT(D68,"mm/yyyy"))</f>
        <v/>
      </c>
      <c r="F68" s="42" t="n"/>
      <c r="G68" s="42" t="n"/>
      <c r="H68" s="12">
        <f>IF(OR(F68="",G68=""),"",IFERROR(IF(G68&gt;F68,"Upgrade",IF(G68&lt;F68,"Downgrade","No size change")),""))</f>
        <v/>
      </c>
      <c r="I68" s="43" t="n"/>
      <c r="J68" s="43" t="n"/>
      <c r="K68" s="36">
        <f>IF(OR(I68="",J68=""),"",IFERROR(J68-I68,""))</f>
        <v/>
      </c>
      <c r="L68" s="21" t="n"/>
      <c r="M68" s="20" t="n"/>
      <c r="N68" s="20" t="n"/>
      <c r="O68" s="41" t="n"/>
      <c r="P68" s="41" t="n"/>
      <c r="Q68" s="25">
        <f>IF(D68="","",IF(P68&lt;&gt;"",IFERROR(MAX(0,P68-D68),""),IF(OR(N68="Canceled",N68="Completed",N68=""),"",IFERROR(MAX(0,TODAY()-D68),""))))</f>
        <v/>
      </c>
      <c r="R68" s="26">
        <f>IF(A68="","",IF(OR(B68="",C68="",D68="",F68="",G68="",N68=""),"Missing details - review",IF(H68="No size change","No size change - review",IF(AND(P68&lt;&gt;"",P68&lt;D68),"Date order - review",IF(AND(N68&lt;&gt;"Completed",N68&lt;&gt;"Canceled",O68&lt;&gt;"",O68&lt;TODAY()),"Past due - review",IF(AND(ISNUMBER(Assumptions!$B$5),K68&lt;&gt;"",K68&lt;=-Assumptions!$B$5),"Revenue loss - review",IF(AND(ISNUMBER(Assumptions!$B$4),Q68&lt;&gt;"",Q68&gt;Assumptions!$B$4),"Wait time - review","")))))))</f>
        <v/>
      </c>
      <c r="S68" s="21" t="n"/>
      <c r="T68">
        <f>IF(Assumptions!D68="","",Assumptions!D68)</f>
        <v/>
      </c>
      <c r="U68">
        <f>IF(Assumptions!E68="","",Assumptions!E68)</f>
        <v/>
      </c>
      <c r="V68">
        <f>IF(Assumptions!F68="","",Assumptions!F68)</f>
        <v/>
      </c>
      <c r="W68">
        <f>IF(Assumptions!G68="","",Assumptions!G68)</f>
        <v/>
      </c>
      <c r="X68">
        <f>IF(Assumptions!H68="","",Assumptions!H68)</f>
        <v/>
      </c>
    </row>
    <row r="69" ht="28" customHeight="1">
      <c r="A69" s="20" t="n"/>
      <c r="B69" s="21" t="n"/>
      <c r="C69" s="20" t="n"/>
      <c r="D69" s="41" t="n"/>
      <c r="E69" s="17">
        <f>IF(D69="","",TEXT(D69,"mm/yyyy"))</f>
        <v/>
      </c>
      <c r="F69" s="42" t="n"/>
      <c r="G69" s="42" t="n"/>
      <c r="H69" s="17">
        <f>IF(OR(F69="",G69=""),"",IFERROR(IF(G69&gt;F69,"Upgrade",IF(G69&lt;F69,"Downgrade","No size change")),""))</f>
        <v/>
      </c>
      <c r="I69" s="43" t="n"/>
      <c r="J69" s="43" t="n"/>
      <c r="K69" s="39">
        <f>IF(OR(I69="",J69=""),"",IFERROR(J69-I69,""))</f>
        <v/>
      </c>
      <c r="L69" s="21" t="n"/>
      <c r="M69" s="20" t="n"/>
      <c r="N69" s="20" t="n"/>
      <c r="O69" s="41" t="n"/>
      <c r="P69" s="41" t="n"/>
      <c r="Q69" s="27">
        <f>IF(D69="","",IF(P69&lt;&gt;"",IFERROR(MAX(0,P69-D69),""),IF(OR(N69="Canceled",N69="Completed",N69=""),"",IFERROR(MAX(0,TODAY()-D69),""))))</f>
        <v/>
      </c>
      <c r="R69" s="28">
        <f>IF(A69="","",IF(OR(B69="",C69="",D69="",F69="",G69="",N69=""),"Missing details - review",IF(H69="No size change","No size change - review",IF(AND(P69&lt;&gt;"",P69&lt;D69),"Date order - review",IF(AND(N69&lt;&gt;"Completed",N69&lt;&gt;"Canceled",O69&lt;&gt;"",O69&lt;TODAY()),"Past due - review",IF(AND(ISNUMBER(Assumptions!$B$5),K69&lt;&gt;"",K69&lt;=-Assumptions!$B$5),"Revenue loss - review",IF(AND(ISNUMBER(Assumptions!$B$4),Q69&lt;&gt;"",Q69&gt;Assumptions!$B$4),"Wait time - review","")))))))</f>
        <v/>
      </c>
      <c r="S69" s="21" t="n"/>
      <c r="T69">
        <f>IF(Assumptions!D69="","",Assumptions!D69)</f>
        <v/>
      </c>
      <c r="U69">
        <f>IF(Assumptions!E69="","",Assumptions!E69)</f>
        <v/>
      </c>
      <c r="V69">
        <f>IF(Assumptions!F69="","",Assumptions!F69)</f>
        <v/>
      </c>
      <c r="W69">
        <f>IF(Assumptions!G69="","",Assumptions!G69)</f>
        <v/>
      </c>
      <c r="X69">
        <f>IF(Assumptions!H69="","",Assumptions!H69)</f>
        <v/>
      </c>
    </row>
    <row r="70" ht="28" customHeight="1">
      <c r="A70" s="20" t="n"/>
      <c r="B70" s="21" t="n"/>
      <c r="C70" s="20" t="n"/>
      <c r="D70" s="41" t="n"/>
      <c r="E70" s="12">
        <f>IF(D70="","",TEXT(D70,"mm/yyyy"))</f>
        <v/>
      </c>
      <c r="F70" s="42" t="n"/>
      <c r="G70" s="42" t="n"/>
      <c r="H70" s="12">
        <f>IF(OR(F70="",G70=""),"",IFERROR(IF(G70&gt;F70,"Upgrade",IF(G70&lt;F70,"Downgrade","No size change")),""))</f>
        <v/>
      </c>
      <c r="I70" s="43" t="n"/>
      <c r="J70" s="43" t="n"/>
      <c r="K70" s="36">
        <f>IF(OR(I70="",J70=""),"",IFERROR(J70-I70,""))</f>
        <v/>
      </c>
      <c r="L70" s="21" t="n"/>
      <c r="M70" s="20" t="n"/>
      <c r="N70" s="20" t="n"/>
      <c r="O70" s="41" t="n"/>
      <c r="P70" s="41" t="n"/>
      <c r="Q70" s="25">
        <f>IF(D70="","",IF(P70&lt;&gt;"",IFERROR(MAX(0,P70-D70),""),IF(OR(N70="Canceled",N70="Completed",N70=""),"",IFERROR(MAX(0,TODAY()-D70),""))))</f>
        <v/>
      </c>
      <c r="R70" s="26">
        <f>IF(A70="","",IF(OR(B70="",C70="",D70="",F70="",G70="",N70=""),"Missing details - review",IF(H70="No size change","No size change - review",IF(AND(P70&lt;&gt;"",P70&lt;D70),"Date order - review",IF(AND(N70&lt;&gt;"Completed",N70&lt;&gt;"Canceled",O70&lt;&gt;"",O70&lt;TODAY()),"Past due - review",IF(AND(ISNUMBER(Assumptions!$B$5),K70&lt;&gt;"",K70&lt;=-Assumptions!$B$5),"Revenue loss - review",IF(AND(ISNUMBER(Assumptions!$B$4),Q70&lt;&gt;"",Q70&gt;Assumptions!$B$4),"Wait time - review","")))))))</f>
        <v/>
      </c>
      <c r="S70" s="21" t="n"/>
      <c r="T70">
        <f>IF(Assumptions!D70="","",Assumptions!D70)</f>
        <v/>
      </c>
      <c r="U70">
        <f>IF(Assumptions!E70="","",Assumptions!E70)</f>
        <v/>
      </c>
      <c r="V70">
        <f>IF(Assumptions!F70="","",Assumptions!F70)</f>
        <v/>
      </c>
      <c r="W70">
        <f>IF(Assumptions!G70="","",Assumptions!G70)</f>
        <v/>
      </c>
      <c r="X70">
        <f>IF(Assumptions!H70="","",Assumptions!H70)</f>
        <v/>
      </c>
    </row>
    <row r="71" ht="28" customHeight="1">
      <c r="A71" s="20" t="n"/>
      <c r="B71" s="21" t="n"/>
      <c r="C71" s="20" t="n"/>
      <c r="D71" s="41" t="n"/>
      <c r="E71" s="17">
        <f>IF(D71="","",TEXT(D71,"mm/yyyy"))</f>
        <v/>
      </c>
      <c r="F71" s="42" t="n"/>
      <c r="G71" s="42" t="n"/>
      <c r="H71" s="17">
        <f>IF(OR(F71="",G71=""),"",IFERROR(IF(G71&gt;F71,"Upgrade",IF(G71&lt;F71,"Downgrade","No size change")),""))</f>
        <v/>
      </c>
      <c r="I71" s="43" t="n"/>
      <c r="J71" s="43" t="n"/>
      <c r="K71" s="39">
        <f>IF(OR(I71="",J71=""),"",IFERROR(J71-I71,""))</f>
        <v/>
      </c>
      <c r="L71" s="21" t="n"/>
      <c r="M71" s="20" t="n"/>
      <c r="N71" s="20" t="n"/>
      <c r="O71" s="41" t="n"/>
      <c r="P71" s="41" t="n"/>
      <c r="Q71" s="27">
        <f>IF(D71="","",IF(P71&lt;&gt;"",IFERROR(MAX(0,P71-D71),""),IF(OR(N71="Canceled",N71="Completed",N71=""),"",IFERROR(MAX(0,TODAY()-D71),""))))</f>
        <v/>
      </c>
      <c r="R71" s="28">
        <f>IF(A71="","",IF(OR(B71="",C71="",D71="",F71="",G71="",N71=""),"Missing details - review",IF(H71="No size change","No size change - review",IF(AND(P71&lt;&gt;"",P71&lt;D71),"Date order - review",IF(AND(N71&lt;&gt;"Completed",N71&lt;&gt;"Canceled",O71&lt;&gt;"",O71&lt;TODAY()),"Past due - review",IF(AND(ISNUMBER(Assumptions!$B$5),K71&lt;&gt;"",K71&lt;=-Assumptions!$B$5),"Revenue loss - review",IF(AND(ISNUMBER(Assumptions!$B$4),Q71&lt;&gt;"",Q71&gt;Assumptions!$B$4),"Wait time - review","")))))))</f>
        <v/>
      </c>
      <c r="S71" s="21" t="n"/>
      <c r="T71">
        <f>IF(Assumptions!D71="","",Assumptions!D71)</f>
        <v/>
      </c>
      <c r="U71">
        <f>IF(Assumptions!E71="","",Assumptions!E71)</f>
        <v/>
      </c>
      <c r="V71">
        <f>IF(Assumptions!F71="","",Assumptions!F71)</f>
        <v/>
      </c>
      <c r="W71">
        <f>IF(Assumptions!G71="","",Assumptions!G71)</f>
        <v/>
      </c>
      <c r="X71">
        <f>IF(Assumptions!H71="","",Assumptions!H71)</f>
        <v/>
      </c>
    </row>
    <row r="72" ht="28" customHeight="1">
      <c r="A72" s="20" t="n"/>
      <c r="B72" s="21" t="n"/>
      <c r="C72" s="20" t="n"/>
      <c r="D72" s="41" t="n"/>
      <c r="E72" s="12">
        <f>IF(D72="","",TEXT(D72,"mm/yyyy"))</f>
        <v/>
      </c>
      <c r="F72" s="42" t="n"/>
      <c r="G72" s="42" t="n"/>
      <c r="H72" s="12">
        <f>IF(OR(F72="",G72=""),"",IFERROR(IF(G72&gt;F72,"Upgrade",IF(G72&lt;F72,"Downgrade","No size change")),""))</f>
        <v/>
      </c>
      <c r="I72" s="43" t="n"/>
      <c r="J72" s="43" t="n"/>
      <c r="K72" s="36">
        <f>IF(OR(I72="",J72=""),"",IFERROR(J72-I72,""))</f>
        <v/>
      </c>
      <c r="L72" s="21" t="n"/>
      <c r="M72" s="20" t="n"/>
      <c r="N72" s="20" t="n"/>
      <c r="O72" s="41" t="n"/>
      <c r="P72" s="41" t="n"/>
      <c r="Q72" s="25">
        <f>IF(D72="","",IF(P72&lt;&gt;"",IFERROR(MAX(0,P72-D72),""),IF(OR(N72="Canceled",N72="Completed",N72=""),"",IFERROR(MAX(0,TODAY()-D72),""))))</f>
        <v/>
      </c>
      <c r="R72" s="26">
        <f>IF(A72="","",IF(OR(B72="",C72="",D72="",F72="",G72="",N72=""),"Missing details - review",IF(H72="No size change","No size change - review",IF(AND(P72&lt;&gt;"",P72&lt;D72),"Date order - review",IF(AND(N72&lt;&gt;"Completed",N72&lt;&gt;"Canceled",O72&lt;&gt;"",O72&lt;TODAY()),"Past due - review",IF(AND(ISNUMBER(Assumptions!$B$5),K72&lt;&gt;"",K72&lt;=-Assumptions!$B$5),"Revenue loss - review",IF(AND(ISNUMBER(Assumptions!$B$4),Q72&lt;&gt;"",Q72&gt;Assumptions!$B$4),"Wait time - review","")))))))</f>
        <v/>
      </c>
      <c r="S72" s="21" t="n"/>
      <c r="T72">
        <f>IF(Assumptions!D72="","",Assumptions!D72)</f>
        <v/>
      </c>
      <c r="U72">
        <f>IF(Assumptions!E72="","",Assumptions!E72)</f>
        <v/>
      </c>
      <c r="V72">
        <f>IF(Assumptions!F72="","",Assumptions!F72)</f>
        <v/>
      </c>
      <c r="W72">
        <f>IF(Assumptions!G72="","",Assumptions!G72)</f>
        <v/>
      </c>
      <c r="X72">
        <f>IF(Assumptions!H72="","",Assumptions!H72)</f>
        <v/>
      </c>
    </row>
    <row r="73" ht="28" customHeight="1">
      <c r="A73" s="20" t="n"/>
      <c r="B73" s="21" t="n"/>
      <c r="C73" s="20" t="n"/>
      <c r="D73" s="41" t="n"/>
      <c r="E73" s="17">
        <f>IF(D73="","",TEXT(D73,"mm/yyyy"))</f>
        <v/>
      </c>
      <c r="F73" s="42" t="n"/>
      <c r="G73" s="42" t="n"/>
      <c r="H73" s="17">
        <f>IF(OR(F73="",G73=""),"",IFERROR(IF(G73&gt;F73,"Upgrade",IF(G73&lt;F73,"Downgrade","No size change")),""))</f>
        <v/>
      </c>
      <c r="I73" s="43" t="n"/>
      <c r="J73" s="43" t="n"/>
      <c r="K73" s="39">
        <f>IF(OR(I73="",J73=""),"",IFERROR(J73-I73,""))</f>
        <v/>
      </c>
      <c r="L73" s="21" t="n"/>
      <c r="M73" s="20" t="n"/>
      <c r="N73" s="20" t="n"/>
      <c r="O73" s="41" t="n"/>
      <c r="P73" s="41" t="n"/>
      <c r="Q73" s="27">
        <f>IF(D73="","",IF(P73&lt;&gt;"",IFERROR(MAX(0,P73-D73),""),IF(OR(N73="Canceled",N73="Completed",N73=""),"",IFERROR(MAX(0,TODAY()-D73),""))))</f>
        <v/>
      </c>
      <c r="R73" s="28">
        <f>IF(A73="","",IF(OR(B73="",C73="",D73="",F73="",G73="",N73=""),"Missing details - review",IF(H73="No size change","No size change - review",IF(AND(P73&lt;&gt;"",P73&lt;D73),"Date order - review",IF(AND(N73&lt;&gt;"Completed",N73&lt;&gt;"Canceled",O73&lt;&gt;"",O73&lt;TODAY()),"Past due - review",IF(AND(ISNUMBER(Assumptions!$B$5),K73&lt;&gt;"",K73&lt;=-Assumptions!$B$5),"Revenue loss - review",IF(AND(ISNUMBER(Assumptions!$B$4),Q73&lt;&gt;"",Q73&gt;Assumptions!$B$4),"Wait time - review","")))))))</f>
        <v/>
      </c>
      <c r="S73" s="21" t="n"/>
      <c r="T73">
        <f>IF(Assumptions!D73="","",Assumptions!D73)</f>
        <v/>
      </c>
      <c r="U73">
        <f>IF(Assumptions!E73="","",Assumptions!E73)</f>
        <v/>
      </c>
      <c r="V73">
        <f>IF(Assumptions!F73="","",Assumptions!F73)</f>
        <v/>
      </c>
      <c r="W73">
        <f>IF(Assumptions!G73="","",Assumptions!G73)</f>
        <v/>
      </c>
      <c r="X73">
        <f>IF(Assumptions!H73="","",Assumptions!H73)</f>
        <v/>
      </c>
    </row>
    <row r="74" ht="28" customHeight="1">
      <c r="A74" s="20" t="n"/>
      <c r="B74" s="21" t="n"/>
      <c r="C74" s="20" t="n"/>
      <c r="D74" s="41" t="n"/>
      <c r="E74" s="12">
        <f>IF(D74="","",TEXT(D74,"mm/yyyy"))</f>
        <v/>
      </c>
      <c r="F74" s="42" t="n"/>
      <c r="G74" s="42" t="n"/>
      <c r="H74" s="12">
        <f>IF(OR(F74="",G74=""),"",IFERROR(IF(G74&gt;F74,"Upgrade",IF(G74&lt;F74,"Downgrade","No size change")),""))</f>
        <v/>
      </c>
      <c r="I74" s="43" t="n"/>
      <c r="J74" s="43" t="n"/>
      <c r="K74" s="36">
        <f>IF(OR(I74="",J74=""),"",IFERROR(J74-I74,""))</f>
        <v/>
      </c>
      <c r="L74" s="21" t="n"/>
      <c r="M74" s="20" t="n"/>
      <c r="N74" s="20" t="n"/>
      <c r="O74" s="41" t="n"/>
      <c r="P74" s="41" t="n"/>
      <c r="Q74" s="25">
        <f>IF(D74="","",IF(P74&lt;&gt;"",IFERROR(MAX(0,P74-D74),""),IF(OR(N74="Canceled",N74="Completed",N74=""),"",IFERROR(MAX(0,TODAY()-D74),""))))</f>
        <v/>
      </c>
      <c r="R74" s="26">
        <f>IF(A74="","",IF(OR(B74="",C74="",D74="",F74="",G74="",N74=""),"Missing details - review",IF(H74="No size change","No size change - review",IF(AND(P74&lt;&gt;"",P74&lt;D74),"Date order - review",IF(AND(N74&lt;&gt;"Completed",N74&lt;&gt;"Canceled",O74&lt;&gt;"",O74&lt;TODAY()),"Past due - review",IF(AND(ISNUMBER(Assumptions!$B$5),K74&lt;&gt;"",K74&lt;=-Assumptions!$B$5),"Revenue loss - review",IF(AND(ISNUMBER(Assumptions!$B$4),Q74&lt;&gt;"",Q74&gt;Assumptions!$B$4),"Wait time - review","")))))))</f>
        <v/>
      </c>
      <c r="S74" s="21" t="n"/>
      <c r="T74">
        <f>IF(Assumptions!D74="","",Assumptions!D74)</f>
        <v/>
      </c>
      <c r="U74">
        <f>IF(Assumptions!E74="","",Assumptions!E74)</f>
        <v/>
      </c>
      <c r="V74">
        <f>IF(Assumptions!F74="","",Assumptions!F74)</f>
        <v/>
      </c>
      <c r="W74">
        <f>IF(Assumptions!G74="","",Assumptions!G74)</f>
        <v/>
      </c>
      <c r="X74">
        <f>IF(Assumptions!H74="","",Assumptions!H74)</f>
        <v/>
      </c>
    </row>
    <row r="75" ht="28" customHeight="1">
      <c r="A75" s="20" t="n"/>
      <c r="B75" s="21" t="n"/>
      <c r="C75" s="20" t="n"/>
      <c r="D75" s="41" t="n"/>
      <c r="E75" s="17">
        <f>IF(D75="","",TEXT(D75,"mm/yyyy"))</f>
        <v/>
      </c>
      <c r="F75" s="42" t="n"/>
      <c r="G75" s="42" t="n"/>
      <c r="H75" s="17">
        <f>IF(OR(F75="",G75=""),"",IFERROR(IF(G75&gt;F75,"Upgrade",IF(G75&lt;F75,"Downgrade","No size change")),""))</f>
        <v/>
      </c>
      <c r="I75" s="43" t="n"/>
      <c r="J75" s="43" t="n"/>
      <c r="K75" s="39">
        <f>IF(OR(I75="",J75=""),"",IFERROR(J75-I75,""))</f>
        <v/>
      </c>
      <c r="L75" s="21" t="n"/>
      <c r="M75" s="20" t="n"/>
      <c r="N75" s="20" t="n"/>
      <c r="O75" s="41" t="n"/>
      <c r="P75" s="41" t="n"/>
      <c r="Q75" s="27">
        <f>IF(D75="","",IF(P75&lt;&gt;"",IFERROR(MAX(0,P75-D75),""),IF(OR(N75="Canceled",N75="Completed",N75=""),"",IFERROR(MAX(0,TODAY()-D75),""))))</f>
        <v/>
      </c>
      <c r="R75" s="28">
        <f>IF(A75="","",IF(OR(B75="",C75="",D75="",F75="",G75="",N75=""),"Missing details - review",IF(H75="No size change","No size change - review",IF(AND(P75&lt;&gt;"",P75&lt;D75),"Date order - review",IF(AND(N75&lt;&gt;"Completed",N75&lt;&gt;"Canceled",O75&lt;&gt;"",O75&lt;TODAY()),"Past due - review",IF(AND(ISNUMBER(Assumptions!$B$5),K75&lt;&gt;"",K75&lt;=-Assumptions!$B$5),"Revenue loss - review",IF(AND(ISNUMBER(Assumptions!$B$4),Q75&lt;&gt;"",Q75&gt;Assumptions!$B$4),"Wait time - review","")))))))</f>
        <v/>
      </c>
      <c r="S75" s="21" t="n"/>
      <c r="T75">
        <f>IF(Assumptions!D75="","",Assumptions!D75)</f>
        <v/>
      </c>
      <c r="U75">
        <f>IF(Assumptions!E75="","",Assumptions!E75)</f>
        <v/>
      </c>
      <c r="V75">
        <f>IF(Assumptions!F75="","",Assumptions!F75)</f>
        <v/>
      </c>
      <c r="W75">
        <f>IF(Assumptions!G75="","",Assumptions!G75)</f>
        <v/>
      </c>
      <c r="X75">
        <f>IF(Assumptions!H75="","",Assumptions!H75)</f>
        <v/>
      </c>
    </row>
    <row r="76" ht="28" customHeight="1">
      <c r="A76" s="20" t="n"/>
      <c r="B76" s="21" t="n"/>
      <c r="C76" s="20" t="n"/>
      <c r="D76" s="41" t="n"/>
      <c r="E76" s="12">
        <f>IF(D76="","",TEXT(D76,"mm/yyyy"))</f>
        <v/>
      </c>
      <c r="F76" s="42" t="n"/>
      <c r="G76" s="42" t="n"/>
      <c r="H76" s="12">
        <f>IF(OR(F76="",G76=""),"",IFERROR(IF(G76&gt;F76,"Upgrade",IF(G76&lt;F76,"Downgrade","No size change")),""))</f>
        <v/>
      </c>
      <c r="I76" s="43" t="n"/>
      <c r="J76" s="43" t="n"/>
      <c r="K76" s="36">
        <f>IF(OR(I76="",J76=""),"",IFERROR(J76-I76,""))</f>
        <v/>
      </c>
      <c r="L76" s="21" t="n"/>
      <c r="M76" s="20" t="n"/>
      <c r="N76" s="20" t="n"/>
      <c r="O76" s="41" t="n"/>
      <c r="P76" s="41" t="n"/>
      <c r="Q76" s="25">
        <f>IF(D76="","",IF(P76&lt;&gt;"",IFERROR(MAX(0,P76-D76),""),IF(OR(N76="Canceled",N76="Completed",N76=""),"",IFERROR(MAX(0,TODAY()-D76),""))))</f>
        <v/>
      </c>
      <c r="R76" s="26">
        <f>IF(A76="","",IF(OR(B76="",C76="",D76="",F76="",G76="",N76=""),"Missing details - review",IF(H76="No size change","No size change - review",IF(AND(P76&lt;&gt;"",P76&lt;D76),"Date order - review",IF(AND(N76&lt;&gt;"Completed",N76&lt;&gt;"Canceled",O76&lt;&gt;"",O76&lt;TODAY()),"Past due - review",IF(AND(ISNUMBER(Assumptions!$B$5),K76&lt;&gt;"",K76&lt;=-Assumptions!$B$5),"Revenue loss - review",IF(AND(ISNUMBER(Assumptions!$B$4),Q76&lt;&gt;"",Q76&gt;Assumptions!$B$4),"Wait time - review","")))))))</f>
        <v/>
      </c>
      <c r="S76" s="21" t="n"/>
      <c r="T76">
        <f>IF(Assumptions!D76="","",Assumptions!D76)</f>
        <v/>
      </c>
      <c r="U76">
        <f>IF(Assumptions!E76="","",Assumptions!E76)</f>
        <v/>
      </c>
      <c r="V76">
        <f>IF(Assumptions!F76="","",Assumptions!F76)</f>
        <v/>
      </c>
      <c r="W76">
        <f>IF(Assumptions!G76="","",Assumptions!G76)</f>
        <v/>
      </c>
      <c r="X76">
        <f>IF(Assumptions!H76="","",Assumptions!H76)</f>
        <v/>
      </c>
    </row>
    <row r="77" ht="28" customHeight="1">
      <c r="A77" s="20" t="n"/>
      <c r="B77" s="21" t="n"/>
      <c r="C77" s="20" t="n"/>
      <c r="D77" s="41" t="n"/>
      <c r="E77" s="17">
        <f>IF(D77="","",TEXT(D77,"mm/yyyy"))</f>
        <v/>
      </c>
      <c r="F77" s="42" t="n"/>
      <c r="G77" s="42" t="n"/>
      <c r="H77" s="17">
        <f>IF(OR(F77="",G77=""),"",IFERROR(IF(G77&gt;F77,"Upgrade",IF(G77&lt;F77,"Downgrade","No size change")),""))</f>
        <v/>
      </c>
      <c r="I77" s="43" t="n"/>
      <c r="J77" s="43" t="n"/>
      <c r="K77" s="39">
        <f>IF(OR(I77="",J77=""),"",IFERROR(J77-I77,""))</f>
        <v/>
      </c>
      <c r="L77" s="21" t="n"/>
      <c r="M77" s="20" t="n"/>
      <c r="N77" s="20" t="n"/>
      <c r="O77" s="41" t="n"/>
      <c r="P77" s="41" t="n"/>
      <c r="Q77" s="27">
        <f>IF(D77="","",IF(P77&lt;&gt;"",IFERROR(MAX(0,P77-D77),""),IF(OR(N77="Canceled",N77="Completed",N77=""),"",IFERROR(MAX(0,TODAY()-D77),""))))</f>
        <v/>
      </c>
      <c r="R77" s="28">
        <f>IF(A77="","",IF(OR(B77="",C77="",D77="",F77="",G77="",N77=""),"Missing details - review",IF(H77="No size change","No size change - review",IF(AND(P77&lt;&gt;"",P77&lt;D77),"Date order - review",IF(AND(N77&lt;&gt;"Completed",N77&lt;&gt;"Canceled",O77&lt;&gt;"",O77&lt;TODAY()),"Past due - review",IF(AND(ISNUMBER(Assumptions!$B$5),K77&lt;&gt;"",K77&lt;=-Assumptions!$B$5),"Revenue loss - review",IF(AND(ISNUMBER(Assumptions!$B$4),Q77&lt;&gt;"",Q77&gt;Assumptions!$B$4),"Wait time - review","")))))))</f>
        <v/>
      </c>
      <c r="S77" s="21" t="n"/>
      <c r="T77">
        <f>IF(Assumptions!D77="","",Assumptions!D77)</f>
        <v/>
      </c>
      <c r="U77">
        <f>IF(Assumptions!E77="","",Assumptions!E77)</f>
        <v/>
      </c>
      <c r="V77">
        <f>IF(Assumptions!F77="","",Assumptions!F77)</f>
        <v/>
      </c>
      <c r="W77">
        <f>IF(Assumptions!G77="","",Assumptions!G77)</f>
        <v/>
      </c>
      <c r="X77">
        <f>IF(Assumptions!H77="","",Assumptions!H77)</f>
        <v/>
      </c>
    </row>
    <row r="78" ht="28" customHeight="1">
      <c r="A78" s="20" t="n"/>
      <c r="B78" s="21" t="n"/>
      <c r="C78" s="20" t="n"/>
      <c r="D78" s="41" t="n"/>
      <c r="E78" s="12">
        <f>IF(D78="","",TEXT(D78,"mm/yyyy"))</f>
        <v/>
      </c>
      <c r="F78" s="42" t="n"/>
      <c r="G78" s="42" t="n"/>
      <c r="H78" s="12">
        <f>IF(OR(F78="",G78=""),"",IFERROR(IF(G78&gt;F78,"Upgrade",IF(G78&lt;F78,"Downgrade","No size change")),""))</f>
        <v/>
      </c>
      <c r="I78" s="43" t="n"/>
      <c r="J78" s="43" t="n"/>
      <c r="K78" s="36">
        <f>IF(OR(I78="",J78=""),"",IFERROR(J78-I78,""))</f>
        <v/>
      </c>
      <c r="L78" s="21" t="n"/>
      <c r="M78" s="20" t="n"/>
      <c r="N78" s="20" t="n"/>
      <c r="O78" s="41" t="n"/>
      <c r="P78" s="41" t="n"/>
      <c r="Q78" s="25">
        <f>IF(D78="","",IF(P78&lt;&gt;"",IFERROR(MAX(0,P78-D78),""),IF(OR(N78="Canceled",N78="Completed",N78=""),"",IFERROR(MAX(0,TODAY()-D78),""))))</f>
        <v/>
      </c>
      <c r="R78" s="26">
        <f>IF(A78="","",IF(OR(B78="",C78="",D78="",F78="",G78="",N78=""),"Missing details - review",IF(H78="No size change","No size change - review",IF(AND(P78&lt;&gt;"",P78&lt;D78),"Date order - review",IF(AND(N78&lt;&gt;"Completed",N78&lt;&gt;"Canceled",O78&lt;&gt;"",O78&lt;TODAY()),"Past due - review",IF(AND(ISNUMBER(Assumptions!$B$5),K78&lt;&gt;"",K78&lt;=-Assumptions!$B$5),"Revenue loss - review",IF(AND(ISNUMBER(Assumptions!$B$4),Q78&lt;&gt;"",Q78&gt;Assumptions!$B$4),"Wait time - review","")))))))</f>
        <v/>
      </c>
      <c r="S78" s="21" t="n"/>
      <c r="T78">
        <f>IF(Assumptions!D78="","",Assumptions!D78)</f>
        <v/>
      </c>
      <c r="U78">
        <f>IF(Assumptions!E78="","",Assumptions!E78)</f>
        <v/>
      </c>
      <c r="V78">
        <f>IF(Assumptions!F78="","",Assumptions!F78)</f>
        <v/>
      </c>
      <c r="W78">
        <f>IF(Assumptions!G78="","",Assumptions!G78)</f>
        <v/>
      </c>
      <c r="X78">
        <f>IF(Assumptions!H78="","",Assumptions!H78)</f>
        <v/>
      </c>
    </row>
    <row r="79" ht="28" customHeight="1">
      <c r="A79" s="20" t="n"/>
      <c r="B79" s="21" t="n"/>
      <c r="C79" s="20" t="n"/>
      <c r="D79" s="41" t="n"/>
      <c r="E79" s="17">
        <f>IF(D79="","",TEXT(D79,"mm/yyyy"))</f>
        <v/>
      </c>
      <c r="F79" s="42" t="n"/>
      <c r="G79" s="42" t="n"/>
      <c r="H79" s="17">
        <f>IF(OR(F79="",G79=""),"",IFERROR(IF(G79&gt;F79,"Upgrade",IF(G79&lt;F79,"Downgrade","No size change")),""))</f>
        <v/>
      </c>
      <c r="I79" s="43" t="n"/>
      <c r="J79" s="43" t="n"/>
      <c r="K79" s="39">
        <f>IF(OR(I79="",J79=""),"",IFERROR(J79-I79,""))</f>
        <v/>
      </c>
      <c r="L79" s="21" t="n"/>
      <c r="M79" s="20" t="n"/>
      <c r="N79" s="20" t="n"/>
      <c r="O79" s="41" t="n"/>
      <c r="P79" s="41" t="n"/>
      <c r="Q79" s="27">
        <f>IF(D79="","",IF(P79&lt;&gt;"",IFERROR(MAX(0,P79-D79),""),IF(OR(N79="Canceled",N79="Completed",N79=""),"",IFERROR(MAX(0,TODAY()-D79),""))))</f>
        <v/>
      </c>
      <c r="R79" s="28">
        <f>IF(A79="","",IF(OR(B79="",C79="",D79="",F79="",G79="",N79=""),"Missing details - review",IF(H79="No size change","No size change - review",IF(AND(P79&lt;&gt;"",P79&lt;D79),"Date order - review",IF(AND(N79&lt;&gt;"Completed",N79&lt;&gt;"Canceled",O79&lt;&gt;"",O79&lt;TODAY()),"Past due - review",IF(AND(ISNUMBER(Assumptions!$B$5),K79&lt;&gt;"",K79&lt;=-Assumptions!$B$5),"Revenue loss - review",IF(AND(ISNUMBER(Assumptions!$B$4),Q79&lt;&gt;"",Q79&gt;Assumptions!$B$4),"Wait time - review","")))))))</f>
        <v/>
      </c>
      <c r="S79" s="21" t="n"/>
      <c r="T79">
        <f>IF(Assumptions!D79="","",Assumptions!D79)</f>
        <v/>
      </c>
      <c r="U79">
        <f>IF(Assumptions!E79="","",Assumptions!E79)</f>
        <v/>
      </c>
      <c r="V79">
        <f>IF(Assumptions!F79="","",Assumptions!F79)</f>
        <v/>
      </c>
      <c r="W79">
        <f>IF(Assumptions!G79="","",Assumptions!G79)</f>
        <v/>
      </c>
      <c r="X79">
        <f>IF(Assumptions!H79="","",Assumptions!H79)</f>
        <v/>
      </c>
    </row>
    <row r="80" ht="28" customHeight="1">
      <c r="A80" s="20" t="n"/>
      <c r="B80" s="21" t="n"/>
      <c r="C80" s="20" t="n"/>
      <c r="D80" s="41" t="n"/>
      <c r="E80" s="12">
        <f>IF(D80="","",TEXT(D80,"mm/yyyy"))</f>
        <v/>
      </c>
      <c r="F80" s="42" t="n"/>
      <c r="G80" s="42" t="n"/>
      <c r="H80" s="12">
        <f>IF(OR(F80="",G80=""),"",IFERROR(IF(G80&gt;F80,"Upgrade",IF(G80&lt;F80,"Downgrade","No size change")),""))</f>
        <v/>
      </c>
      <c r="I80" s="43" t="n"/>
      <c r="J80" s="43" t="n"/>
      <c r="K80" s="36">
        <f>IF(OR(I80="",J80=""),"",IFERROR(J80-I80,""))</f>
        <v/>
      </c>
      <c r="L80" s="21" t="n"/>
      <c r="M80" s="20" t="n"/>
      <c r="N80" s="20" t="n"/>
      <c r="O80" s="41" t="n"/>
      <c r="P80" s="41" t="n"/>
      <c r="Q80" s="25">
        <f>IF(D80="","",IF(P80&lt;&gt;"",IFERROR(MAX(0,P80-D80),""),IF(OR(N80="Canceled",N80="Completed",N80=""),"",IFERROR(MAX(0,TODAY()-D80),""))))</f>
        <v/>
      </c>
      <c r="R80" s="26">
        <f>IF(A80="","",IF(OR(B80="",C80="",D80="",F80="",G80="",N80=""),"Missing details - review",IF(H80="No size change","No size change - review",IF(AND(P80&lt;&gt;"",P80&lt;D80),"Date order - review",IF(AND(N80&lt;&gt;"Completed",N80&lt;&gt;"Canceled",O80&lt;&gt;"",O80&lt;TODAY()),"Past due - review",IF(AND(ISNUMBER(Assumptions!$B$5),K80&lt;&gt;"",K80&lt;=-Assumptions!$B$5),"Revenue loss - review",IF(AND(ISNUMBER(Assumptions!$B$4),Q80&lt;&gt;"",Q80&gt;Assumptions!$B$4),"Wait time - review","")))))))</f>
        <v/>
      </c>
      <c r="S80" s="21" t="n"/>
      <c r="T80">
        <f>IF(Assumptions!D80="","",Assumptions!D80)</f>
        <v/>
      </c>
      <c r="U80">
        <f>IF(Assumptions!E80="","",Assumptions!E80)</f>
        <v/>
      </c>
      <c r="V80">
        <f>IF(Assumptions!F80="","",Assumptions!F80)</f>
        <v/>
      </c>
      <c r="W80">
        <f>IF(Assumptions!G80="","",Assumptions!G80)</f>
        <v/>
      </c>
      <c r="X80">
        <f>IF(Assumptions!H80="","",Assumptions!H80)</f>
        <v/>
      </c>
    </row>
    <row r="81" ht="28" customHeight="1">
      <c r="A81" s="20" t="n"/>
      <c r="B81" s="21" t="n"/>
      <c r="C81" s="20" t="n"/>
      <c r="D81" s="41" t="n"/>
      <c r="E81" s="17">
        <f>IF(D81="","",TEXT(D81,"mm/yyyy"))</f>
        <v/>
      </c>
      <c r="F81" s="42" t="n"/>
      <c r="G81" s="42" t="n"/>
      <c r="H81" s="17">
        <f>IF(OR(F81="",G81=""),"",IFERROR(IF(G81&gt;F81,"Upgrade",IF(G81&lt;F81,"Downgrade","No size change")),""))</f>
        <v/>
      </c>
      <c r="I81" s="43" t="n"/>
      <c r="J81" s="43" t="n"/>
      <c r="K81" s="39">
        <f>IF(OR(I81="",J81=""),"",IFERROR(J81-I81,""))</f>
        <v/>
      </c>
      <c r="L81" s="21" t="n"/>
      <c r="M81" s="20" t="n"/>
      <c r="N81" s="20" t="n"/>
      <c r="O81" s="41" t="n"/>
      <c r="P81" s="41" t="n"/>
      <c r="Q81" s="27">
        <f>IF(D81="","",IF(P81&lt;&gt;"",IFERROR(MAX(0,P81-D81),""),IF(OR(N81="Canceled",N81="Completed",N81=""),"",IFERROR(MAX(0,TODAY()-D81),""))))</f>
        <v/>
      </c>
      <c r="R81" s="28">
        <f>IF(A81="","",IF(OR(B81="",C81="",D81="",F81="",G81="",N81=""),"Missing details - review",IF(H81="No size change","No size change - review",IF(AND(P81&lt;&gt;"",P81&lt;D81),"Date order - review",IF(AND(N81&lt;&gt;"Completed",N81&lt;&gt;"Canceled",O81&lt;&gt;"",O81&lt;TODAY()),"Past due - review",IF(AND(ISNUMBER(Assumptions!$B$5),K81&lt;&gt;"",K81&lt;=-Assumptions!$B$5),"Revenue loss - review",IF(AND(ISNUMBER(Assumptions!$B$4),Q81&lt;&gt;"",Q81&gt;Assumptions!$B$4),"Wait time - review","")))))))</f>
        <v/>
      </c>
      <c r="S81" s="21" t="n"/>
      <c r="T81">
        <f>IF(Assumptions!D81="","",Assumptions!D81)</f>
        <v/>
      </c>
      <c r="U81">
        <f>IF(Assumptions!E81="","",Assumptions!E81)</f>
        <v/>
      </c>
      <c r="V81">
        <f>IF(Assumptions!F81="","",Assumptions!F81)</f>
        <v/>
      </c>
      <c r="W81">
        <f>IF(Assumptions!G81="","",Assumptions!G81)</f>
        <v/>
      </c>
      <c r="X81">
        <f>IF(Assumptions!H81="","",Assumptions!H81)</f>
        <v/>
      </c>
    </row>
    <row r="82" ht="28" customHeight="1">
      <c r="A82" s="20" t="n"/>
      <c r="B82" s="21" t="n"/>
      <c r="C82" s="20" t="n"/>
      <c r="D82" s="41" t="n"/>
      <c r="E82" s="12">
        <f>IF(D82="","",TEXT(D82,"mm/yyyy"))</f>
        <v/>
      </c>
      <c r="F82" s="42" t="n"/>
      <c r="G82" s="42" t="n"/>
      <c r="H82" s="12">
        <f>IF(OR(F82="",G82=""),"",IFERROR(IF(G82&gt;F82,"Upgrade",IF(G82&lt;F82,"Downgrade","No size change")),""))</f>
        <v/>
      </c>
      <c r="I82" s="43" t="n"/>
      <c r="J82" s="43" t="n"/>
      <c r="K82" s="36">
        <f>IF(OR(I82="",J82=""),"",IFERROR(J82-I82,""))</f>
        <v/>
      </c>
      <c r="L82" s="21" t="n"/>
      <c r="M82" s="20" t="n"/>
      <c r="N82" s="20" t="n"/>
      <c r="O82" s="41" t="n"/>
      <c r="P82" s="41" t="n"/>
      <c r="Q82" s="25">
        <f>IF(D82="","",IF(P82&lt;&gt;"",IFERROR(MAX(0,P82-D82),""),IF(OR(N82="Canceled",N82="Completed",N82=""),"",IFERROR(MAX(0,TODAY()-D82),""))))</f>
        <v/>
      </c>
      <c r="R82" s="26">
        <f>IF(A82="","",IF(OR(B82="",C82="",D82="",F82="",G82="",N82=""),"Missing details - review",IF(H82="No size change","No size change - review",IF(AND(P82&lt;&gt;"",P82&lt;D82),"Date order - review",IF(AND(N82&lt;&gt;"Completed",N82&lt;&gt;"Canceled",O82&lt;&gt;"",O82&lt;TODAY()),"Past due - review",IF(AND(ISNUMBER(Assumptions!$B$5),K82&lt;&gt;"",K82&lt;=-Assumptions!$B$5),"Revenue loss - review",IF(AND(ISNUMBER(Assumptions!$B$4),Q82&lt;&gt;"",Q82&gt;Assumptions!$B$4),"Wait time - review","")))))))</f>
        <v/>
      </c>
      <c r="S82" s="21" t="n"/>
      <c r="T82">
        <f>IF(Assumptions!D82="","",Assumptions!D82)</f>
        <v/>
      </c>
      <c r="U82">
        <f>IF(Assumptions!E82="","",Assumptions!E82)</f>
        <v/>
      </c>
      <c r="V82">
        <f>IF(Assumptions!F82="","",Assumptions!F82)</f>
        <v/>
      </c>
      <c r="W82">
        <f>IF(Assumptions!G82="","",Assumptions!G82)</f>
        <v/>
      </c>
      <c r="X82">
        <f>IF(Assumptions!H82="","",Assumptions!H82)</f>
        <v/>
      </c>
    </row>
    <row r="83" ht="28" customHeight="1">
      <c r="A83" s="20" t="n"/>
      <c r="B83" s="21" t="n"/>
      <c r="C83" s="20" t="n"/>
      <c r="D83" s="41" t="n"/>
      <c r="E83" s="17">
        <f>IF(D83="","",TEXT(D83,"mm/yyyy"))</f>
        <v/>
      </c>
      <c r="F83" s="42" t="n"/>
      <c r="G83" s="42" t="n"/>
      <c r="H83" s="17">
        <f>IF(OR(F83="",G83=""),"",IFERROR(IF(G83&gt;F83,"Upgrade",IF(G83&lt;F83,"Downgrade","No size change")),""))</f>
        <v/>
      </c>
      <c r="I83" s="43" t="n"/>
      <c r="J83" s="43" t="n"/>
      <c r="K83" s="39">
        <f>IF(OR(I83="",J83=""),"",IFERROR(J83-I83,""))</f>
        <v/>
      </c>
      <c r="L83" s="21" t="n"/>
      <c r="M83" s="20" t="n"/>
      <c r="N83" s="20" t="n"/>
      <c r="O83" s="41" t="n"/>
      <c r="P83" s="41" t="n"/>
      <c r="Q83" s="27">
        <f>IF(D83="","",IF(P83&lt;&gt;"",IFERROR(MAX(0,P83-D83),""),IF(OR(N83="Canceled",N83="Completed",N83=""),"",IFERROR(MAX(0,TODAY()-D83),""))))</f>
        <v/>
      </c>
      <c r="R83" s="28">
        <f>IF(A83="","",IF(OR(B83="",C83="",D83="",F83="",G83="",N83=""),"Missing details - review",IF(H83="No size change","No size change - review",IF(AND(P83&lt;&gt;"",P83&lt;D83),"Date order - review",IF(AND(N83&lt;&gt;"Completed",N83&lt;&gt;"Canceled",O83&lt;&gt;"",O83&lt;TODAY()),"Past due - review",IF(AND(ISNUMBER(Assumptions!$B$5),K83&lt;&gt;"",K83&lt;=-Assumptions!$B$5),"Revenue loss - review",IF(AND(ISNUMBER(Assumptions!$B$4),Q83&lt;&gt;"",Q83&gt;Assumptions!$B$4),"Wait time - review","")))))))</f>
        <v/>
      </c>
      <c r="S83" s="21" t="n"/>
      <c r="T83">
        <f>IF(Assumptions!D83="","",Assumptions!D83)</f>
        <v/>
      </c>
      <c r="U83">
        <f>IF(Assumptions!E83="","",Assumptions!E83)</f>
        <v/>
      </c>
      <c r="V83">
        <f>IF(Assumptions!F83="","",Assumptions!F83)</f>
        <v/>
      </c>
      <c r="W83">
        <f>IF(Assumptions!G83="","",Assumptions!G83)</f>
        <v/>
      </c>
      <c r="X83">
        <f>IF(Assumptions!H83="","",Assumptions!H83)</f>
        <v/>
      </c>
    </row>
    <row r="84" ht="28" customHeight="1">
      <c r="A84" s="20" t="n"/>
      <c r="B84" s="21" t="n"/>
      <c r="C84" s="20" t="n"/>
      <c r="D84" s="41" t="n"/>
      <c r="E84" s="12">
        <f>IF(D84="","",TEXT(D84,"mm/yyyy"))</f>
        <v/>
      </c>
      <c r="F84" s="42" t="n"/>
      <c r="G84" s="42" t="n"/>
      <c r="H84" s="12">
        <f>IF(OR(F84="",G84=""),"",IFERROR(IF(G84&gt;F84,"Upgrade",IF(G84&lt;F84,"Downgrade","No size change")),""))</f>
        <v/>
      </c>
      <c r="I84" s="43" t="n"/>
      <c r="J84" s="43" t="n"/>
      <c r="K84" s="36">
        <f>IF(OR(I84="",J84=""),"",IFERROR(J84-I84,""))</f>
        <v/>
      </c>
      <c r="L84" s="21" t="n"/>
      <c r="M84" s="20" t="n"/>
      <c r="N84" s="20" t="n"/>
      <c r="O84" s="41" t="n"/>
      <c r="P84" s="41" t="n"/>
      <c r="Q84" s="25">
        <f>IF(D84="","",IF(P84&lt;&gt;"",IFERROR(MAX(0,P84-D84),""),IF(OR(N84="Canceled",N84="Completed",N84=""),"",IFERROR(MAX(0,TODAY()-D84),""))))</f>
        <v/>
      </c>
      <c r="R84" s="26">
        <f>IF(A84="","",IF(OR(B84="",C84="",D84="",F84="",G84="",N84=""),"Missing details - review",IF(H84="No size change","No size change - review",IF(AND(P84&lt;&gt;"",P84&lt;D84),"Date order - review",IF(AND(N84&lt;&gt;"Completed",N84&lt;&gt;"Canceled",O84&lt;&gt;"",O84&lt;TODAY()),"Past due - review",IF(AND(ISNUMBER(Assumptions!$B$5),K84&lt;&gt;"",K84&lt;=-Assumptions!$B$5),"Revenue loss - review",IF(AND(ISNUMBER(Assumptions!$B$4),Q84&lt;&gt;"",Q84&gt;Assumptions!$B$4),"Wait time - review","")))))))</f>
        <v/>
      </c>
      <c r="S84" s="21" t="n"/>
      <c r="T84">
        <f>IF(Assumptions!D84="","",Assumptions!D84)</f>
        <v/>
      </c>
      <c r="U84">
        <f>IF(Assumptions!E84="","",Assumptions!E84)</f>
        <v/>
      </c>
      <c r="V84">
        <f>IF(Assumptions!F84="","",Assumptions!F84)</f>
        <v/>
      </c>
      <c r="W84">
        <f>IF(Assumptions!G84="","",Assumptions!G84)</f>
        <v/>
      </c>
      <c r="X84">
        <f>IF(Assumptions!H84="","",Assumptions!H84)</f>
        <v/>
      </c>
    </row>
    <row r="85" ht="28" customHeight="1">
      <c r="A85" s="20" t="n"/>
      <c r="B85" s="21" t="n"/>
      <c r="C85" s="20" t="n"/>
      <c r="D85" s="41" t="n"/>
      <c r="E85" s="17">
        <f>IF(D85="","",TEXT(D85,"mm/yyyy"))</f>
        <v/>
      </c>
      <c r="F85" s="42" t="n"/>
      <c r="G85" s="42" t="n"/>
      <c r="H85" s="17">
        <f>IF(OR(F85="",G85=""),"",IFERROR(IF(G85&gt;F85,"Upgrade",IF(G85&lt;F85,"Downgrade","No size change")),""))</f>
        <v/>
      </c>
      <c r="I85" s="43" t="n"/>
      <c r="J85" s="43" t="n"/>
      <c r="K85" s="39">
        <f>IF(OR(I85="",J85=""),"",IFERROR(J85-I85,""))</f>
        <v/>
      </c>
      <c r="L85" s="21" t="n"/>
      <c r="M85" s="20" t="n"/>
      <c r="N85" s="20" t="n"/>
      <c r="O85" s="41" t="n"/>
      <c r="P85" s="41" t="n"/>
      <c r="Q85" s="27">
        <f>IF(D85="","",IF(P85&lt;&gt;"",IFERROR(MAX(0,P85-D85),""),IF(OR(N85="Canceled",N85="Completed",N85=""),"",IFERROR(MAX(0,TODAY()-D85),""))))</f>
        <v/>
      </c>
      <c r="R85" s="28">
        <f>IF(A85="","",IF(OR(B85="",C85="",D85="",F85="",G85="",N85=""),"Missing details - review",IF(H85="No size change","No size change - review",IF(AND(P85&lt;&gt;"",P85&lt;D85),"Date order - review",IF(AND(N85&lt;&gt;"Completed",N85&lt;&gt;"Canceled",O85&lt;&gt;"",O85&lt;TODAY()),"Past due - review",IF(AND(ISNUMBER(Assumptions!$B$5),K85&lt;&gt;"",K85&lt;=-Assumptions!$B$5),"Revenue loss - review",IF(AND(ISNUMBER(Assumptions!$B$4),Q85&lt;&gt;"",Q85&gt;Assumptions!$B$4),"Wait time - review","")))))))</f>
        <v/>
      </c>
      <c r="S85" s="21" t="n"/>
      <c r="T85">
        <f>IF(Assumptions!D85="","",Assumptions!D85)</f>
        <v/>
      </c>
      <c r="U85">
        <f>IF(Assumptions!E85="","",Assumptions!E85)</f>
        <v/>
      </c>
      <c r="V85">
        <f>IF(Assumptions!F85="","",Assumptions!F85)</f>
        <v/>
      </c>
      <c r="W85">
        <f>IF(Assumptions!G85="","",Assumptions!G85)</f>
        <v/>
      </c>
      <c r="X85">
        <f>IF(Assumptions!H85="","",Assumptions!H85)</f>
        <v/>
      </c>
    </row>
    <row r="86" ht="28" customHeight="1">
      <c r="A86" s="20" t="n"/>
      <c r="B86" s="21" t="n"/>
      <c r="C86" s="20" t="n"/>
      <c r="D86" s="41" t="n"/>
      <c r="E86" s="12">
        <f>IF(D86="","",TEXT(D86,"mm/yyyy"))</f>
        <v/>
      </c>
      <c r="F86" s="42" t="n"/>
      <c r="G86" s="42" t="n"/>
      <c r="H86" s="12">
        <f>IF(OR(F86="",G86=""),"",IFERROR(IF(G86&gt;F86,"Upgrade",IF(G86&lt;F86,"Downgrade","No size change")),""))</f>
        <v/>
      </c>
      <c r="I86" s="43" t="n"/>
      <c r="J86" s="43" t="n"/>
      <c r="K86" s="36">
        <f>IF(OR(I86="",J86=""),"",IFERROR(J86-I86,""))</f>
        <v/>
      </c>
      <c r="L86" s="21" t="n"/>
      <c r="M86" s="20" t="n"/>
      <c r="N86" s="20" t="n"/>
      <c r="O86" s="41" t="n"/>
      <c r="P86" s="41" t="n"/>
      <c r="Q86" s="25">
        <f>IF(D86="","",IF(P86&lt;&gt;"",IFERROR(MAX(0,P86-D86),""),IF(OR(N86="Canceled",N86="Completed",N86=""),"",IFERROR(MAX(0,TODAY()-D86),""))))</f>
        <v/>
      </c>
      <c r="R86" s="26">
        <f>IF(A86="","",IF(OR(B86="",C86="",D86="",F86="",G86="",N86=""),"Missing details - review",IF(H86="No size change","No size change - review",IF(AND(P86&lt;&gt;"",P86&lt;D86),"Date order - review",IF(AND(N86&lt;&gt;"Completed",N86&lt;&gt;"Canceled",O86&lt;&gt;"",O86&lt;TODAY()),"Past due - review",IF(AND(ISNUMBER(Assumptions!$B$5),K86&lt;&gt;"",K86&lt;=-Assumptions!$B$5),"Revenue loss - review",IF(AND(ISNUMBER(Assumptions!$B$4),Q86&lt;&gt;"",Q86&gt;Assumptions!$B$4),"Wait time - review","")))))))</f>
        <v/>
      </c>
      <c r="S86" s="21" t="n"/>
      <c r="T86">
        <f>IF(Assumptions!D86="","",Assumptions!D86)</f>
        <v/>
      </c>
      <c r="U86">
        <f>IF(Assumptions!E86="","",Assumptions!E86)</f>
        <v/>
      </c>
      <c r="V86">
        <f>IF(Assumptions!F86="","",Assumptions!F86)</f>
        <v/>
      </c>
      <c r="W86">
        <f>IF(Assumptions!G86="","",Assumptions!G86)</f>
        <v/>
      </c>
      <c r="X86">
        <f>IF(Assumptions!H86="","",Assumptions!H86)</f>
        <v/>
      </c>
    </row>
    <row r="87" ht="28" customHeight="1">
      <c r="A87" s="20" t="n"/>
      <c r="B87" s="21" t="n"/>
      <c r="C87" s="20" t="n"/>
      <c r="D87" s="41" t="n"/>
      <c r="E87" s="17">
        <f>IF(D87="","",TEXT(D87,"mm/yyyy"))</f>
        <v/>
      </c>
      <c r="F87" s="42" t="n"/>
      <c r="G87" s="42" t="n"/>
      <c r="H87" s="17">
        <f>IF(OR(F87="",G87=""),"",IFERROR(IF(G87&gt;F87,"Upgrade",IF(G87&lt;F87,"Downgrade","No size change")),""))</f>
        <v/>
      </c>
      <c r="I87" s="43" t="n"/>
      <c r="J87" s="43" t="n"/>
      <c r="K87" s="39">
        <f>IF(OR(I87="",J87=""),"",IFERROR(J87-I87,""))</f>
        <v/>
      </c>
      <c r="L87" s="21" t="n"/>
      <c r="M87" s="20" t="n"/>
      <c r="N87" s="20" t="n"/>
      <c r="O87" s="41" t="n"/>
      <c r="P87" s="41" t="n"/>
      <c r="Q87" s="27">
        <f>IF(D87="","",IF(P87&lt;&gt;"",IFERROR(MAX(0,P87-D87),""),IF(OR(N87="Canceled",N87="Completed",N87=""),"",IFERROR(MAX(0,TODAY()-D87),""))))</f>
        <v/>
      </c>
      <c r="R87" s="28">
        <f>IF(A87="","",IF(OR(B87="",C87="",D87="",F87="",G87="",N87=""),"Missing details - review",IF(H87="No size change","No size change - review",IF(AND(P87&lt;&gt;"",P87&lt;D87),"Date order - review",IF(AND(N87&lt;&gt;"Completed",N87&lt;&gt;"Canceled",O87&lt;&gt;"",O87&lt;TODAY()),"Past due - review",IF(AND(ISNUMBER(Assumptions!$B$5),K87&lt;&gt;"",K87&lt;=-Assumptions!$B$5),"Revenue loss - review",IF(AND(ISNUMBER(Assumptions!$B$4),Q87&lt;&gt;"",Q87&gt;Assumptions!$B$4),"Wait time - review","")))))))</f>
        <v/>
      </c>
      <c r="S87" s="21" t="n"/>
      <c r="T87">
        <f>IF(Assumptions!D87="","",Assumptions!D87)</f>
        <v/>
      </c>
      <c r="U87">
        <f>IF(Assumptions!E87="","",Assumptions!E87)</f>
        <v/>
      </c>
      <c r="V87">
        <f>IF(Assumptions!F87="","",Assumptions!F87)</f>
        <v/>
      </c>
      <c r="W87">
        <f>IF(Assumptions!G87="","",Assumptions!G87)</f>
        <v/>
      </c>
      <c r="X87">
        <f>IF(Assumptions!H87="","",Assumptions!H87)</f>
        <v/>
      </c>
    </row>
    <row r="88" ht="28" customHeight="1">
      <c r="A88" s="20" t="n"/>
      <c r="B88" s="21" t="n"/>
      <c r="C88" s="20" t="n"/>
      <c r="D88" s="41" t="n"/>
      <c r="E88" s="12">
        <f>IF(D88="","",TEXT(D88,"mm/yyyy"))</f>
        <v/>
      </c>
      <c r="F88" s="42" t="n"/>
      <c r="G88" s="42" t="n"/>
      <c r="H88" s="12">
        <f>IF(OR(F88="",G88=""),"",IFERROR(IF(G88&gt;F88,"Upgrade",IF(G88&lt;F88,"Downgrade","No size change")),""))</f>
        <v/>
      </c>
      <c r="I88" s="43" t="n"/>
      <c r="J88" s="43" t="n"/>
      <c r="K88" s="36">
        <f>IF(OR(I88="",J88=""),"",IFERROR(J88-I88,""))</f>
        <v/>
      </c>
      <c r="L88" s="21" t="n"/>
      <c r="M88" s="20" t="n"/>
      <c r="N88" s="20" t="n"/>
      <c r="O88" s="41" t="n"/>
      <c r="P88" s="41" t="n"/>
      <c r="Q88" s="25">
        <f>IF(D88="","",IF(P88&lt;&gt;"",IFERROR(MAX(0,P88-D88),""),IF(OR(N88="Canceled",N88="Completed",N88=""),"",IFERROR(MAX(0,TODAY()-D88),""))))</f>
        <v/>
      </c>
      <c r="R88" s="26">
        <f>IF(A88="","",IF(OR(B88="",C88="",D88="",F88="",G88="",N88=""),"Missing details - review",IF(H88="No size change","No size change - review",IF(AND(P88&lt;&gt;"",P88&lt;D88),"Date order - review",IF(AND(N88&lt;&gt;"Completed",N88&lt;&gt;"Canceled",O88&lt;&gt;"",O88&lt;TODAY()),"Past due - review",IF(AND(ISNUMBER(Assumptions!$B$5),K88&lt;&gt;"",K88&lt;=-Assumptions!$B$5),"Revenue loss - review",IF(AND(ISNUMBER(Assumptions!$B$4),Q88&lt;&gt;"",Q88&gt;Assumptions!$B$4),"Wait time - review","")))))))</f>
        <v/>
      </c>
      <c r="S88" s="21" t="n"/>
      <c r="T88">
        <f>IF(Assumptions!D88="","",Assumptions!D88)</f>
        <v/>
      </c>
      <c r="U88">
        <f>IF(Assumptions!E88="","",Assumptions!E88)</f>
        <v/>
      </c>
      <c r="V88">
        <f>IF(Assumptions!F88="","",Assumptions!F88)</f>
        <v/>
      </c>
      <c r="W88">
        <f>IF(Assumptions!G88="","",Assumptions!G88)</f>
        <v/>
      </c>
      <c r="X88">
        <f>IF(Assumptions!H88="","",Assumptions!H88)</f>
        <v/>
      </c>
    </row>
    <row r="89" ht="28" customHeight="1">
      <c r="A89" s="20" t="n"/>
      <c r="B89" s="21" t="n"/>
      <c r="C89" s="20" t="n"/>
      <c r="D89" s="41" t="n"/>
      <c r="E89" s="17">
        <f>IF(D89="","",TEXT(D89,"mm/yyyy"))</f>
        <v/>
      </c>
      <c r="F89" s="42" t="n"/>
      <c r="G89" s="42" t="n"/>
      <c r="H89" s="17">
        <f>IF(OR(F89="",G89=""),"",IFERROR(IF(G89&gt;F89,"Upgrade",IF(G89&lt;F89,"Downgrade","No size change")),""))</f>
        <v/>
      </c>
      <c r="I89" s="43" t="n"/>
      <c r="J89" s="43" t="n"/>
      <c r="K89" s="39">
        <f>IF(OR(I89="",J89=""),"",IFERROR(J89-I89,""))</f>
        <v/>
      </c>
      <c r="L89" s="21" t="n"/>
      <c r="M89" s="20" t="n"/>
      <c r="N89" s="20" t="n"/>
      <c r="O89" s="41" t="n"/>
      <c r="P89" s="41" t="n"/>
      <c r="Q89" s="27">
        <f>IF(D89="","",IF(P89&lt;&gt;"",IFERROR(MAX(0,P89-D89),""),IF(OR(N89="Canceled",N89="Completed",N89=""),"",IFERROR(MAX(0,TODAY()-D89),""))))</f>
        <v/>
      </c>
      <c r="R89" s="28">
        <f>IF(A89="","",IF(OR(B89="",C89="",D89="",F89="",G89="",N89=""),"Missing details - review",IF(H89="No size change","No size change - review",IF(AND(P89&lt;&gt;"",P89&lt;D89),"Date order - review",IF(AND(N89&lt;&gt;"Completed",N89&lt;&gt;"Canceled",O89&lt;&gt;"",O89&lt;TODAY()),"Past due - review",IF(AND(ISNUMBER(Assumptions!$B$5),K89&lt;&gt;"",K89&lt;=-Assumptions!$B$5),"Revenue loss - review",IF(AND(ISNUMBER(Assumptions!$B$4),Q89&lt;&gt;"",Q89&gt;Assumptions!$B$4),"Wait time - review","")))))))</f>
        <v/>
      </c>
      <c r="S89" s="21" t="n"/>
      <c r="T89">
        <f>IF(Assumptions!D89="","",Assumptions!D89)</f>
        <v/>
      </c>
      <c r="U89">
        <f>IF(Assumptions!E89="","",Assumptions!E89)</f>
        <v/>
      </c>
      <c r="V89">
        <f>IF(Assumptions!F89="","",Assumptions!F89)</f>
        <v/>
      </c>
      <c r="W89">
        <f>IF(Assumptions!G89="","",Assumptions!G89)</f>
        <v/>
      </c>
      <c r="X89">
        <f>IF(Assumptions!H89="","",Assumptions!H89)</f>
        <v/>
      </c>
    </row>
    <row r="90" ht="28" customHeight="1">
      <c r="A90" s="20" t="n"/>
      <c r="B90" s="21" t="n"/>
      <c r="C90" s="20" t="n"/>
      <c r="D90" s="41" t="n"/>
      <c r="E90" s="12">
        <f>IF(D90="","",TEXT(D90,"mm/yyyy"))</f>
        <v/>
      </c>
      <c r="F90" s="42" t="n"/>
      <c r="G90" s="42" t="n"/>
      <c r="H90" s="12">
        <f>IF(OR(F90="",G90=""),"",IFERROR(IF(G90&gt;F90,"Upgrade",IF(G90&lt;F90,"Downgrade","No size change")),""))</f>
        <v/>
      </c>
      <c r="I90" s="43" t="n"/>
      <c r="J90" s="43" t="n"/>
      <c r="K90" s="36">
        <f>IF(OR(I90="",J90=""),"",IFERROR(J90-I90,""))</f>
        <v/>
      </c>
      <c r="L90" s="21" t="n"/>
      <c r="M90" s="20" t="n"/>
      <c r="N90" s="20" t="n"/>
      <c r="O90" s="41" t="n"/>
      <c r="P90" s="41" t="n"/>
      <c r="Q90" s="25">
        <f>IF(D90="","",IF(P90&lt;&gt;"",IFERROR(MAX(0,P90-D90),""),IF(OR(N90="Canceled",N90="Completed",N90=""),"",IFERROR(MAX(0,TODAY()-D90),""))))</f>
        <v/>
      </c>
      <c r="R90" s="26">
        <f>IF(A90="","",IF(OR(B90="",C90="",D90="",F90="",G90="",N90=""),"Missing details - review",IF(H90="No size change","No size change - review",IF(AND(P90&lt;&gt;"",P90&lt;D90),"Date order - review",IF(AND(N90&lt;&gt;"Completed",N90&lt;&gt;"Canceled",O90&lt;&gt;"",O90&lt;TODAY()),"Past due - review",IF(AND(ISNUMBER(Assumptions!$B$5),K90&lt;&gt;"",K90&lt;=-Assumptions!$B$5),"Revenue loss - review",IF(AND(ISNUMBER(Assumptions!$B$4),Q90&lt;&gt;"",Q90&gt;Assumptions!$B$4),"Wait time - review","")))))))</f>
        <v/>
      </c>
      <c r="S90" s="21" t="n"/>
      <c r="T90">
        <f>IF(Assumptions!D90="","",Assumptions!D90)</f>
        <v/>
      </c>
      <c r="U90">
        <f>IF(Assumptions!E90="","",Assumptions!E90)</f>
        <v/>
      </c>
      <c r="V90">
        <f>IF(Assumptions!F90="","",Assumptions!F90)</f>
        <v/>
      </c>
      <c r="W90">
        <f>IF(Assumptions!G90="","",Assumptions!G90)</f>
        <v/>
      </c>
      <c r="X90">
        <f>IF(Assumptions!H90="","",Assumptions!H90)</f>
        <v/>
      </c>
    </row>
    <row r="91" ht="28" customHeight="1">
      <c r="A91" s="20" t="n"/>
      <c r="B91" s="21" t="n"/>
      <c r="C91" s="20" t="n"/>
      <c r="D91" s="41" t="n"/>
      <c r="E91" s="17">
        <f>IF(D91="","",TEXT(D91,"mm/yyyy"))</f>
        <v/>
      </c>
      <c r="F91" s="42" t="n"/>
      <c r="G91" s="42" t="n"/>
      <c r="H91" s="17">
        <f>IF(OR(F91="",G91=""),"",IFERROR(IF(G91&gt;F91,"Upgrade",IF(G91&lt;F91,"Downgrade","No size change")),""))</f>
        <v/>
      </c>
      <c r="I91" s="43" t="n"/>
      <c r="J91" s="43" t="n"/>
      <c r="K91" s="39">
        <f>IF(OR(I91="",J91=""),"",IFERROR(J91-I91,""))</f>
        <v/>
      </c>
      <c r="L91" s="21" t="n"/>
      <c r="M91" s="20" t="n"/>
      <c r="N91" s="20" t="n"/>
      <c r="O91" s="41" t="n"/>
      <c r="P91" s="41" t="n"/>
      <c r="Q91" s="27">
        <f>IF(D91="","",IF(P91&lt;&gt;"",IFERROR(MAX(0,P91-D91),""),IF(OR(N91="Canceled",N91="Completed",N91=""),"",IFERROR(MAX(0,TODAY()-D91),""))))</f>
        <v/>
      </c>
      <c r="R91" s="28">
        <f>IF(A91="","",IF(OR(B91="",C91="",D91="",F91="",G91="",N91=""),"Missing details - review",IF(H91="No size change","No size change - review",IF(AND(P91&lt;&gt;"",P91&lt;D91),"Date order - review",IF(AND(N91&lt;&gt;"Completed",N91&lt;&gt;"Canceled",O91&lt;&gt;"",O91&lt;TODAY()),"Past due - review",IF(AND(ISNUMBER(Assumptions!$B$5),K91&lt;&gt;"",K91&lt;=-Assumptions!$B$5),"Revenue loss - review",IF(AND(ISNUMBER(Assumptions!$B$4),Q91&lt;&gt;"",Q91&gt;Assumptions!$B$4),"Wait time - review","")))))))</f>
        <v/>
      </c>
      <c r="S91" s="21" t="n"/>
      <c r="T91">
        <f>IF(Assumptions!D91="","",Assumptions!D91)</f>
        <v/>
      </c>
      <c r="U91">
        <f>IF(Assumptions!E91="","",Assumptions!E91)</f>
        <v/>
      </c>
      <c r="V91">
        <f>IF(Assumptions!F91="","",Assumptions!F91)</f>
        <v/>
      </c>
      <c r="W91">
        <f>IF(Assumptions!G91="","",Assumptions!G91)</f>
        <v/>
      </c>
      <c r="X91">
        <f>IF(Assumptions!H91="","",Assumptions!H91)</f>
        <v/>
      </c>
    </row>
    <row r="92" ht="28" customHeight="1">
      <c r="A92" s="20" t="n"/>
      <c r="B92" s="21" t="n"/>
      <c r="C92" s="20" t="n"/>
      <c r="D92" s="41" t="n"/>
      <c r="E92" s="12">
        <f>IF(D92="","",TEXT(D92,"mm/yyyy"))</f>
        <v/>
      </c>
      <c r="F92" s="42" t="n"/>
      <c r="G92" s="42" t="n"/>
      <c r="H92" s="12">
        <f>IF(OR(F92="",G92=""),"",IFERROR(IF(G92&gt;F92,"Upgrade",IF(G92&lt;F92,"Downgrade","No size change")),""))</f>
        <v/>
      </c>
      <c r="I92" s="43" t="n"/>
      <c r="J92" s="43" t="n"/>
      <c r="K92" s="36">
        <f>IF(OR(I92="",J92=""),"",IFERROR(J92-I92,""))</f>
        <v/>
      </c>
      <c r="L92" s="21" t="n"/>
      <c r="M92" s="20" t="n"/>
      <c r="N92" s="20" t="n"/>
      <c r="O92" s="41" t="n"/>
      <c r="P92" s="41" t="n"/>
      <c r="Q92" s="25">
        <f>IF(D92="","",IF(P92&lt;&gt;"",IFERROR(MAX(0,P92-D92),""),IF(OR(N92="Canceled",N92="Completed",N92=""),"",IFERROR(MAX(0,TODAY()-D92),""))))</f>
        <v/>
      </c>
      <c r="R92" s="26">
        <f>IF(A92="","",IF(OR(B92="",C92="",D92="",F92="",G92="",N92=""),"Missing details - review",IF(H92="No size change","No size change - review",IF(AND(P92&lt;&gt;"",P92&lt;D92),"Date order - review",IF(AND(N92&lt;&gt;"Completed",N92&lt;&gt;"Canceled",O92&lt;&gt;"",O92&lt;TODAY()),"Past due - review",IF(AND(ISNUMBER(Assumptions!$B$5),K92&lt;&gt;"",K92&lt;=-Assumptions!$B$5),"Revenue loss - review",IF(AND(ISNUMBER(Assumptions!$B$4),Q92&lt;&gt;"",Q92&gt;Assumptions!$B$4),"Wait time - review","")))))))</f>
        <v/>
      </c>
      <c r="S92" s="21" t="n"/>
      <c r="T92">
        <f>IF(Assumptions!D92="","",Assumptions!D92)</f>
        <v/>
      </c>
      <c r="U92">
        <f>IF(Assumptions!E92="","",Assumptions!E92)</f>
        <v/>
      </c>
      <c r="V92">
        <f>IF(Assumptions!F92="","",Assumptions!F92)</f>
        <v/>
      </c>
      <c r="W92">
        <f>IF(Assumptions!G92="","",Assumptions!G92)</f>
        <v/>
      </c>
      <c r="X92">
        <f>IF(Assumptions!H92="","",Assumptions!H92)</f>
        <v/>
      </c>
    </row>
    <row r="93" ht="28" customHeight="1">
      <c r="A93" s="20" t="n"/>
      <c r="B93" s="21" t="n"/>
      <c r="C93" s="20" t="n"/>
      <c r="D93" s="41" t="n"/>
      <c r="E93" s="17">
        <f>IF(D93="","",TEXT(D93,"mm/yyyy"))</f>
        <v/>
      </c>
      <c r="F93" s="42" t="n"/>
      <c r="G93" s="42" t="n"/>
      <c r="H93" s="17">
        <f>IF(OR(F93="",G93=""),"",IFERROR(IF(G93&gt;F93,"Upgrade",IF(G93&lt;F93,"Downgrade","No size change")),""))</f>
        <v/>
      </c>
      <c r="I93" s="43" t="n"/>
      <c r="J93" s="43" t="n"/>
      <c r="K93" s="39">
        <f>IF(OR(I93="",J93=""),"",IFERROR(J93-I93,""))</f>
        <v/>
      </c>
      <c r="L93" s="21" t="n"/>
      <c r="M93" s="20" t="n"/>
      <c r="N93" s="20" t="n"/>
      <c r="O93" s="41" t="n"/>
      <c r="P93" s="41" t="n"/>
      <c r="Q93" s="27">
        <f>IF(D93="","",IF(P93&lt;&gt;"",IFERROR(MAX(0,P93-D93),""),IF(OR(N93="Canceled",N93="Completed",N93=""),"",IFERROR(MAX(0,TODAY()-D93),""))))</f>
        <v/>
      </c>
      <c r="R93" s="28">
        <f>IF(A93="","",IF(OR(B93="",C93="",D93="",F93="",G93="",N93=""),"Missing details - review",IF(H93="No size change","No size change - review",IF(AND(P93&lt;&gt;"",P93&lt;D93),"Date order - review",IF(AND(N93&lt;&gt;"Completed",N93&lt;&gt;"Canceled",O93&lt;&gt;"",O93&lt;TODAY()),"Past due - review",IF(AND(ISNUMBER(Assumptions!$B$5),K93&lt;&gt;"",K93&lt;=-Assumptions!$B$5),"Revenue loss - review",IF(AND(ISNUMBER(Assumptions!$B$4),Q93&lt;&gt;"",Q93&gt;Assumptions!$B$4),"Wait time - review","")))))))</f>
        <v/>
      </c>
      <c r="S93" s="21" t="n"/>
      <c r="T93">
        <f>IF(Assumptions!D93="","",Assumptions!D93)</f>
        <v/>
      </c>
      <c r="U93">
        <f>IF(Assumptions!E93="","",Assumptions!E93)</f>
        <v/>
      </c>
      <c r="V93">
        <f>IF(Assumptions!F93="","",Assumptions!F93)</f>
        <v/>
      </c>
      <c r="W93">
        <f>IF(Assumptions!G93="","",Assumptions!G93)</f>
        <v/>
      </c>
      <c r="X93">
        <f>IF(Assumptions!H93="","",Assumptions!H93)</f>
        <v/>
      </c>
    </row>
    <row r="94" ht="28" customHeight="1">
      <c r="A94" s="20" t="n"/>
      <c r="B94" s="21" t="n"/>
      <c r="C94" s="20" t="n"/>
      <c r="D94" s="41" t="n"/>
      <c r="E94" s="12">
        <f>IF(D94="","",TEXT(D94,"mm/yyyy"))</f>
        <v/>
      </c>
      <c r="F94" s="42" t="n"/>
      <c r="G94" s="42" t="n"/>
      <c r="H94" s="12">
        <f>IF(OR(F94="",G94=""),"",IFERROR(IF(G94&gt;F94,"Upgrade",IF(G94&lt;F94,"Downgrade","No size change")),""))</f>
        <v/>
      </c>
      <c r="I94" s="43" t="n"/>
      <c r="J94" s="43" t="n"/>
      <c r="K94" s="36">
        <f>IF(OR(I94="",J94=""),"",IFERROR(J94-I94,""))</f>
        <v/>
      </c>
      <c r="L94" s="21" t="n"/>
      <c r="M94" s="20" t="n"/>
      <c r="N94" s="20" t="n"/>
      <c r="O94" s="41" t="n"/>
      <c r="P94" s="41" t="n"/>
      <c r="Q94" s="25">
        <f>IF(D94="","",IF(P94&lt;&gt;"",IFERROR(MAX(0,P94-D94),""),IF(OR(N94="Canceled",N94="Completed",N94=""),"",IFERROR(MAX(0,TODAY()-D94),""))))</f>
        <v/>
      </c>
      <c r="R94" s="26">
        <f>IF(A94="","",IF(OR(B94="",C94="",D94="",F94="",G94="",N94=""),"Missing details - review",IF(H94="No size change","No size change - review",IF(AND(P94&lt;&gt;"",P94&lt;D94),"Date order - review",IF(AND(N94&lt;&gt;"Completed",N94&lt;&gt;"Canceled",O94&lt;&gt;"",O94&lt;TODAY()),"Past due - review",IF(AND(ISNUMBER(Assumptions!$B$5),K94&lt;&gt;"",K94&lt;=-Assumptions!$B$5),"Revenue loss - review",IF(AND(ISNUMBER(Assumptions!$B$4),Q94&lt;&gt;"",Q94&gt;Assumptions!$B$4),"Wait time - review","")))))))</f>
        <v/>
      </c>
      <c r="S94" s="21" t="n"/>
      <c r="T94">
        <f>IF(Assumptions!D94="","",Assumptions!D94)</f>
        <v/>
      </c>
      <c r="U94">
        <f>IF(Assumptions!E94="","",Assumptions!E94)</f>
        <v/>
      </c>
      <c r="V94">
        <f>IF(Assumptions!F94="","",Assumptions!F94)</f>
        <v/>
      </c>
      <c r="W94">
        <f>IF(Assumptions!G94="","",Assumptions!G94)</f>
        <v/>
      </c>
      <c r="X94">
        <f>IF(Assumptions!H94="","",Assumptions!H94)</f>
        <v/>
      </c>
    </row>
    <row r="95" ht="28" customHeight="1">
      <c r="A95" s="20" t="n"/>
      <c r="B95" s="21" t="n"/>
      <c r="C95" s="20" t="n"/>
      <c r="D95" s="41" t="n"/>
      <c r="E95" s="17">
        <f>IF(D95="","",TEXT(D95,"mm/yyyy"))</f>
        <v/>
      </c>
      <c r="F95" s="42" t="n"/>
      <c r="G95" s="42" t="n"/>
      <c r="H95" s="17">
        <f>IF(OR(F95="",G95=""),"",IFERROR(IF(G95&gt;F95,"Upgrade",IF(G95&lt;F95,"Downgrade","No size change")),""))</f>
        <v/>
      </c>
      <c r="I95" s="43" t="n"/>
      <c r="J95" s="43" t="n"/>
      <c r="K95" s="39">
        <f>IF(OR(I95="",J95=""),"",IFERROR(J95-I95,""))</f>
        <v/>
      </c>
      <c r="L95" s="21" t="n"/>
      <c r="M95" s="20" t="n"/>
      <c r="N95" s="20" t="n"/>
      <c r="O95" s="41" t="n"/>
      <c r="P95" s="41" t="n"/>
      <c r="Q95" s="27">
        <f>IF(D95="","",IF(P95&lt;&gt;"",IFERROR(MAX(0,P95-D95),""),IF(OR(N95="Canceled",N95="Completed",N95=""),"",IFERROR(MAX(0,TODAY()-D95),""))))</f>
        <v/>
      </c>
      <c r="R95" s="28">
        <f>IF(A95="","",IF(OR(B95="",C95="",D95="",F95="",G95="",N95=""),"Missing details - review",IF(H95="No size change","No size change - review",IF(AND(P95&lt;&gt;"",P95&lt;D95),"Date order - review",IF(AND(N95&lt;&gt;"Completed",N95&lt;&gt;"Canceled",O95&lt;&gt;"",O95&lt;TODAY()),"Past due - review",IF(AND(ISNUMBER(Assumptions!$B$5),K95&lt;&gt;"",K95&lt;=-Assumptions!$B$5),"Revenue loss - review",IF(AND(ISNUMBER(Assumptions!$B$4),Q95&lt;&gt;"",Q95&gt;Assumptions!$B$4),"Wait time - review","")))))))</f>
        <v/>
      </c>
      <c r="S95" s="21" t="n"/>
      <c r="T95">
        <f>IF(Assumptions!D95="","",Assumptions!D95)</f>
        <v/>
      </c>
      <c r="U95">
        <f>IF(Assumptions!E95="","",Assumptions!E95)</f>
        <v/>
      </c>
      <c r="V95">
        <f>IF(Assumptions!F95="","",Assumptions!F95)</f>
        <v/>
      </c>
      <c r="W95">
        <f>IF(Assumptions!G95="","",Assumptions!G95)</f>
        <v/>
      </c>
      <c r="X95">
        <f>IF(Assumptions!H95="","",Assumptions!H95)</f>
        <v/>
      </c>
    </row>
    <row r="96" ht="28" customHeight="1">
      <c r="A96" s="20" t="n"/>
      <c r="B96" s="21" t="n"/>
      <c r="C96" s="20" t="n"/>
      <c r="D96" s="41" t="n"/>
      <c r="E96" s="12">
        <f>IF(D96="","",TEXT(D96,"mm/yyyy"))</f>
        <v/>
      </c>
      <c r="F96" s="42" t="n"/>
      <c r="G96" s="42" t="n"/>
      <c r="H96" s="12">
        <f>IF(OR(F96="",G96=""),"",IFERROR(IF(G96&gt;F96,"Upgrade",IF(G96&lt;F96,"Downgrade","No size change")),""))</f>
        <v/>
      </c>
      <c r="I96" s="43" t="n"/>
      <c r="J96" s="43" t="n"/>
      <c r="K96" s="36">
        <f>IF(OR(I96="",J96=""),"",IFERROR(J96-I96,""))</f>
        <v/>
      </c>
      <c r="L96" s="21" t="n"/>
      <c r="M96" s="20" t="n"/>
      <c r="N96" s="20" t="n"/>
      <c r="O96" s="41" t="n"/>
      <c r="P96" s="41" t="n"/>
      <c r="Q96" s="25">
        <f>IF(D96="","",IF(P96&lt;&gt;"",IFERROR(MAX(0,P96-D96),""),IF(OR(N96="Canceled",N96="Completed",N96=""),"",IFERROR(MAX(0,TODAY()-D96),""))))</f>
        <v/>
      </c>
      <c r="R96" s="26">
        <f>IF(A96="","",IF(OR(B96="",C96="",D96="",F96="",G96="",N96=""),"Missing details - review",IF(H96="No size change","No size change - review",IF(AND(P96&lt;&gt;"",P96&lt;D96),"Date order - review",IF(AND(N96&lt;&gt;"Completed",N96&lt;&gt;"Canceled",O96&lt;&gt;"",O96&lt;TODAY()),"Past due - review",IF(AND(ISNUMBER(Assumptions!$B$5),K96&lt;&gt;"",K96&lt;=-Assumptions!$B$5),"Revenue loss - review",IF(AND(ISNUMBER(Assumptions!$B$4),Q96&lt;&gt;"",Q96&gt;Assumptions!$B$4),"Wait time - review","")))))))</f>
        <v/>
      </c>
      <c r="S96" s="21" t="n"/>
      <c r="T96">
        <f>IF(Assumptions!D96="","",Assumptions!D96)</f>
        <v/>
      </c>
      <c r="U96">
        <f>IF(Assumptions!E96="","",Assumptions!E96)</f>
        <v/>
      </c>
      <c r="V96">
        <f>IF(Assumptions!F96="","",Assumptions!F96)</f>
        <v/>
      </c>
      <c r="W96">
        <f>IF(Assumptions!G96="","",Assumptions!G96)</f>
        <v/>
      </c>
      <c r="X96">
        <f>IF(Assumptions!H96="","",Assumptions!H96)</f>
        <v/>
      </c>
    </row>
    <row r="97" ht="28" customHeight="1">
      <c r="A97" s="20" t="n"/>
      <c r="B97" s="21" t="n"/>
      <c r="C97" s="20" t="n"/>
      <c r="D97" s="41" t="n"/>
      <c r="E97" s="17">
        <f>IF(D97="","",TEXT(D97,"mm/yyyy"))</f>
        <v/>
      </c>
      <c r="F97" s="42" t="n"/>
      <c r="G97" s="42" t="n"/>
      <c r="H97" s="17">
        <f>IF(OR(F97="",G97=""),"",IFERROR(IF(G97&gt;F97,"Upgrade",IF(G97&lt;F97,"Downgrade","No size change")),""))</f>
        <v/>
      </c>
      <c r="I97" s="43" t="n"/>
      <c r="J97" s="43" t="n"/>
      <c r="K97" s="39">
        <f>IF(OR(I97="",J97=""),"",IFERROR(J97-I97,""))</f>
        <v/>
      </c>
      <c r="L97" s="21" t="n"/>
      <c r="M97" s="20" t="n"/>
      <c r="N97" s="20" t="n"/>
      <c r="O97" s="41" t="n"/>
      <c r="P97" s="41" t="n"/>
      <c r="Q97" s="27">
        <f>IF(D97="","",IF(P97&lt;&gt;"",IFERROR(MAX(0,P97-D97),""),IF(OR(N97="Canceled",N97="Completed",N97=""),"",IFERROR(MAX(0,TODAY()-D97),""))))</f>
        <v/>
      </c>
      <c r="R97" s="28">
        <f>IF(A97="","",IF(OR(B97="",C97="",D97="",F97="",G97="",N97=""),"Missing details - review",IF(H97="No size change","No size change - review",IF(AND(P97&lt;&gt;"",P97&lt;D97),"Date order - review",IF(AND(N97&lt;&gt;"Completed",N97&lt;&gt;"Canceled",O97&lt;&gt;"",O97&lt;TODAY()),"Past due - review",IF(AND(ISNUMBER(Assumptions!$B$5),K97&lt;&gt;"",K97&lt;=-Assumptions!$B$5),"Revenue loss - review",IF(AND(ISNUMBER(Assumptions!$B$4),Q97&lt;&gt;"",Q97&gt;Assumptions!$B$4),"Wait time - review","")))))))</f>
        <v/>
      </c>
      <c r="S97" s="21" t="n"/>
      <c r="T97">
        <f>IF(Assumptions!D97="","",Assumptions!D97)</f>
        <v/>
      </c>
      <c r="U97">
        <f>IF(Assumptions!E97="","",Assumptions!E97)</f>
        <v/>
      </c>
      <c r="V97">
        <f>IF(Assumptions!F97="","",Assumptions!F97)</f>
        <v/>
      </c>
      <c r="W97">
        <f>IF(Assumptions!G97="","",Assumptions!G97)</f>
        <v/>
      </c>
      <c r="X97">
        <f>IF(Assumptions!H97="","",Assumptions!H97)</f>
        <v/>
      </c>
    </row>
    <row r="98" ht="28" customHeight="1">
      <c r="A98" s="20" t="n"/>
      <c r="B98" s="21" t="n"/>
      <c r="C98" s="20" t="n"/>
      <c r="D98" s="41" t="n"/>
      <c r="E98" s="12">
        <f>IF(D98="","",TEXT(D98,"mm/yyyy"))</f>
        <v/>
      </c>
      <c r="F98" s="42" t="n"/>
      <c r="G98" s="42" t="n"/>
      <c r="H98" s="12">
        <f>IF(OR(F98="",G98=""),"",IFERROR(IF(G98&gt;F98,"Upgrade",IF(G98&lt;F98,"Downgrade","No size change")),""))</f>
        <v/>
      </c>
      <c r="I98" s="43" t="n"/>
      <c r="J98" s="43" t="n"/>
      <c r="K98" s="36">
        <f>IF(OR(I98="",J98=""),"",IFERROR(J98-I98,""))</f>
        <v/>
      </c>
      <c r="L98" s="21" t="n"/>
      <c r="M98" s="20" t="n"/>
      <c r="N98" s="20" t="n"/>
      <c r="O98" s="41" t="n"/>
      <c r="P98" s="41" t="n"/>
      <c r="Q98" s="25">
        <f>IF(D98="","",IF(P98&lt;&gt;"",IFERROR(MAX(0,P98-D98),""),IF(OR(N98="Canceled",N98="Completed",N98=""),"",IFERROR(MAX(0,TODAY()-D98),""))))</f>
        <v/>
      </c>
      <c r="R98" s="26">
        <f>IF(A98="","",IF(OR(B98="",C98="",D98="",F98="",G98="",N98=""),"Missing details - review",IF(H98="No size change","No size change - review",IF(AND(P98&lt;&gt;"",P98&lt;D98),"Date order - review",IF(AND(N98&lt;&gt;"Completed",N98&lt;&gt;"Canceled",O98&lt;&gt;"",O98&lt;TODAY()),"Past due - review",IF(AND(ISNUMBER(Assumptions!$B$5),K98&lt;&gt;"",K98&lt;=-Assumptions!$B$5),"Revenue loss - review",IF(AND(ISNUMBER(Assumptions!$B$4),Q98&lt;&gt;"",Q98&gt;Assumptions!$B$4),"Wait time - review","")))))))</f>
        <v/>
      </c>
      <c r="S98" s="21" t="n"/>
      <c r="T98">
        <f>IF(Assumptions!D98="","",Assumptions!D98)</f>
        <v/>
      </c>
      <c r="U98">
        <f>IF(Assumptions!E98="","",Assumptions!E98)</f>
        <v/>
      </c>
      <c r="V98">
        <f>IF(Assumptions!F98="","",Assumptions!F98)</f>
        <v/>
      </c>
      <c r="W98">
        <f>IF(Assumptions!G98="","",Assumptions!G98)</f>
        <v/>
      </c>
      <c r="X98">
        <f>IF(Assumptions!H98="","",Assumptions!H98)</f>
        <v/>
      </c>
    </row>
    <row r="99" ht="28" customHeight="1">
      <c r="A99" s="20" t="n"/>
      <c r="B99" s="21" t="n"/>
      <c r="C99" s="20" t="n"/>
      <c r="D99" s="41" t="n"/>
      <c r="E99" s="17">
        <f>IF(D99="","",TEXT(D99,"mm/yyyy"))</f>
        <v/>
      </c>
      <c r="F99" s="42" t="n"/>
      <c r="G99" s="42" t="n"/>
      <c r="H99" s="17">
        <f>IF(OR(F99="",G99=""),"",IFERROR(IF(G99&gt;F99,"Upgrade",IF(G99&lt;F99,"Downgrade","No size change")),""))</f>
        <v/>
      </c>
      <c r="I99" s="43" t="n"/>
      <c r="J99" s="43" t="n"/>
      <c r="K99" s="39">
        <f>IF(OR(I99="",J99=""),"",IFERROR(J99-I99,""))</f>
        <v/>
      </c>
      <c r="L99" s="21" t="n"/>
      <c r="M99" s="20" t="n"/>
      <c r="N99" s="20" t="n"/>
      <c r="O99" s="41" t="n"/>
      <c r="P99" s="41" t="n"/>
      <c r="Q99" s="27">
        <f>IF(D99="","",IF(P99&lt;&gt;"",IFERROR(MAX(0,P99-D99),""),IF(OR(N99="Canceled",N99="Completed",N99=""),"",IFERROR(MAX(0,TODAY()-D99),""))))</f>
        <v/>
      </c>
      <c r="R99" s="28">
        <f>IF(A99="","",IF(OR(B99="",C99="",D99="",F99="",G99="",N99=""),"Missing details - review",IF(H99="No size change","No size change - review",IF(AND(P99&lt;&gt;"",P99&lt;D99),"Date order - review",IF(AND(N99&lt;&gt;"Completed",N99&lt;&gt;"Canceled",O99&lt;&gt;"",O99&lt;TODAY()),"Past due - review",IF(AND(ISNUMBER(Assumptions!$B$5),K99&lt;&gt;"",K99&lt;=-Assumptions!$B$5),"Revenue loss - review",IF(AND(ISNUMBER(Assumptions!$B$4),Q99&lt;&gt;"",Q99&gt;Assumptions!$B$4),"Wait time - review","")))))))</f>
        <v/>
      </c>
      <c r="S99" s="21" t="n"/>
      <c r="T99">
        <f>IF(Assumptions!D99="","",Assumptions!D99)</f>
        <v/>
      </c>
      <c r="U99">
        <f>IF(Assumptions!E99="","",Assumptions!E99)</f>
        <v/>
      </c>
      <c r="V99">
        <f>IF(Assumptions!F99="","",Assumptions!F99)</f>
        <v/>
      </c>
      <c r="W99">
        <f>IF(Assumptions!G99="","",Assumptions!G99)</f>
        <v/>
      </c>
      <c r="X99">
        <f>IF(Assumptions!H99="","",Assumptions!H99)</f>
        <v/>
      </c>
    </row>
    <row r="100" ht="28" customHeight="1">
      <c r="A100" s="20" t="n"/>
      <c r="B100" s="21" t="n"/>
      <c r="C100" s="20" t="n"/>
      <c r="D100" s="41" t="n"/>
      <c r="E100" s="12">
        <f>IF(D100="","",TEXT(D100,"mm/yyyy"))</f>
        <v/>
      </c>
      <c r="F100" s="42" t="n"/>
      <c r="G100" s="42" t="n"/>
      <c r="H100" s="12">
        <f>IF(OR(F100="",G100=""),"",IFERROR(IF(G100&gt;F100,"Upgrade",IF(G100&lt;F100,"Downgrade","No size change")),""))</f>
        <v/>
      </c>
      <c r="I100" s="43" t="n"/>
      <c r="J100" s="43" t="n"/>
      <c r="K100" s="36">
        <f>IF(OR(I100="",J100=""),"",IFERROR(J100-I100,""))</f>
        <v/>
      </c>
      <c r="L100" s="21" t="n"/>
      <c r="M100" s="20" t="n"/>
      <c r="N100" s="20" t="n"/>
      <c r="O100" s="41" t="n"/>
      <c r="P100" s="41" t="n"/>
      <c r="Q100" s="25">
        <f>IF(D100="","",IF(P100&lt;&gt;"",IFERROR(MAX(0,P100-D100),""),IF(OR(N100="Canceled",N100="Completed",N100=""),"",IFERROR(MAX(0,TODAY()-D100),""))))</f>
        <v/>
      </c>
      <c r="R100" s="26">
        <f>IF(A100="","",IF(OR(B100="",C100="",D100="",F100="",G100="",N100=""),"Missing details - review",IF(H100="No size change","No size change - review",IF(AND(P100&lt;&gt;"",P100&lt;D100),"Date order - review",IF(AND(N100&lt;&gt;"Completed",N100&lt;&gt;"Canceled",O100&lt;&gt;"",O100&lt;TODAY()),"Past due - review",IF(AND(ISNUMBER(Assumptions!$B$5),K100&lt;&gt;"",K100&lt;=-Assumptions!$B$5),"Revenue loss - review",IF(AND(ISNUMBER(Assumptions!$B$4),Q100&lt;&gt;"",Q100&gt;Assumptions!$B$4),"Wait time - review","")))))))</f>
        <v/>
      </c>
      <c r="S100" s="21" t="n"/>
      <c r="T100">
        <f>IF(Assumptions!D100="","",Assumptions!D100)</f>
        <v/>
      </c>
      <c r="U100">
        <f>IF(Assumptions!E100="","",Assumptions!E100)</f>
        <v/>
      </c>
      <c r="V100">
        <f>IF(Assumptions!F100="","",Assumptions!F100)</f>
        <v/>
      </c>
      <c r="W100">
        <f>IF(Assumptions!G100="","",Assumptions!G100)</f>
        <v/>
      </c>
      <c r="X100">
        <f>IF(Assumptions!H100="","",Assumptions!H100)</f>
        <v/>
      </c>
    </row>
    <row r="101" ht="28" customHeight="1">
      <c r="A101" s="20" t="n"/>
      <c r="B101" s="21" t="n"/>
      <c r="C101" s="20" t="n"/>
      <c r="D101" s="41" t="n"/>
      <c r="E101" s="17">
        <f>IF(D101="","",TEXT(D101,"mm/yyyy"))</f>
        <v/>
      </c>
      <c r="F101" s="42" t="n"/>
      <c r="G101" s="42" t="n"/>
      <c r="H101" s="17">
        <f>IF(OR(F101="",G101=""),"",IFERROR(IF(G101&gt;F101,"Upgrade",IF(G101&lt;F101,"Downgrade","No size change")),""))</f>
        <v/>
      </c>
      <c r="I101" s="43" t="n"/>
      <c r="J101" s="43" t="n"/>
      <c r="K101" s="39">
        <f>IF(OR(I101="",J101=""),"",IFERROR(J101-I101,""))</f>
        <v/>
      </c>
      <c r="L101" s="21" t="n"/>
      <c r="M101" s="20" t="n"/>
      <c r="N101" s="20" t="n"/>
      <c r="O101" s="41" t="n"/>
      <c r="P101" s="41" t="n"/>
      <c r="Q101" s="27">
        <f>IF(D101="","",IF(P101&lt;&gt;"",IFERROR(MAX(0,P101-D101),""),IF(OR(N101="Canceled",N101="Completed",N101=""),"",IFERROR(MAX(0,TODAY()-D101),""))))</f>
        <v/>
      </c>
      <c r="R101" s="28">
        <f>IF(A101="","",IF(OR(B101="",C101="",D101="",F101="",G101="",N101=""),"Missing details - review",IF(H101="No size change","No size change - review",IF(AND(P101&lt;&gt;"",P101&lt;D101),"Date order - review",IF(AND(N101&lt;&gt;"Completed",N101&lt;&gt;"Canceled",O101&lt;&gt;"",O101&lt;TODAY()),"Past due - review",IF(AND(ISNUMBER(Assumptions!$B$5),K101&lt;&gt;"",K101&lt;=-Assumptions!$B$5),"Revenue loss - review",IF(AND(ISNUMBER(Assumptions!$B$4),Q101&lt;&gt;"",Q101&gt;Assumptions!$B$4),"Wait time - review","")))))))</f>
        <v/>
      </c>
      <c r="S101" s="21" t="n"/>
      <c r="T101">
        <f>IF(Assumptions!D101="","",Assumptions!D101)</f>
        <v/>
      </c>
      <c r="U101">
        <f>IF(Assumptions!E101="","",Assumptions!E101)</f>
        <v/>
      </c>
      <c r="V101">
        <f>IF(Assumptions!F101="","",Assumptions!F101)</f>
        <v/>
      </c>
      <c r="W101">
        <f>IF(Assumptions!G101="","",Assumptions!G101)</f>
        <v/>
      </c>
      <c r="X101">
        <f>IF(Assumptions!H101="","",Assumptions!H101)</f>
        <v/>
      </c>
    </row>
    <row r="102" ht="28" customHeight="1">
      <c r="A102" s="20" t="n"/>
      <c r="B102" s="21" t="n"/>
      <c r="C102" s="20" t="n"/>
      <c r="D102" s="41" t="n"/>
      <c r="E102" s="12">
        <f>IF(D102="","",TEXT(D102,"mm/yyyy"))</f>
        <v/>
      </c>
      <c r="F102" s="42" t="n"/>
      <c r="G102" s="42" t="n"/>
      <c r="H102" s="12">
        <f>IF(OR(F102="",G102=""),"",IFERROR(IF(G102&gt;F102,"Upgrade",IF(G102&lt;F102,"Downgrade","No size change")),""))</f>
        <v/>
      </c>
      <c r="I102" s="43" t="n"/>
      <c r="J102" s="43" t="n"/>
      <c r="K102" s="36">
        <f>IF(OR(I102="",J102=""),"",IFERROR(J102-I102,""))</f>
        <v/>
      </c>
      <c r="L102" s="21" t="n"/>
      <c r="M102" s="20" t="n"/>
      <c r="N102" s="20" t="n"/>
      <c r="O102" s="41" t="n"/>
      <c r="P102" s="41" t="n"/>
      <c r="Q102" s="25">
        <f>IF(D102="","",IF(P102&lt;&gt;"",IFERROR(MAX(0,P102-D102),""),IF(OR(N102="Canceled",N102="Completed",N102=""),"",IFERROR(MAX(0,TODAY()-D102),""))))</f>
        <v/>
      </c>
      <c r="R102" s="26">
        <f>IF(A102="","",IF(OR(B102="",C102="",D102="",F102="",G102="",N102=""),"Missing details - review",IF(H102="No size change","No size change - review",IF(AND(P102&lt;&gt;"",P102&lt;D102),"Date order - review",IF(AND(N102&lt;&gt;"Completed",N102&lt;&gt;"Canceled",O102&lt;&gt;"",O102&lt;TODAY()),"Past due - review",IF(AND(ISNUMBER(Assumptions!$B$5),K102&lt;&gt;"",K102&lt;=-Assumptions!$B$5),"Revenue loss - review",IF(AND(ISNUMBER(Assumptions!$B$4),Q102&lt;&gt;"",Q102&gt;Assumptions!$B$4),"Wait time - review","")))))))</f>
        <v/>
      </c>
      <c r="S102" s="21" t="n"/>
      <c r="T102">
        <f>IF(Assumptions!D102="","",Assumptions!D102)</f>
        <v/>
      </c>
      <c r="U102">
        <f>IF(Assumptions!E102="","",Assumptions!E102)</f>
        <v/>
      </c>
      <c r="V102">
        <f>IF(Assumptions!F102="","",Assumptions!F102)</f>
        <v/>
      </c>
      <c r="W102">
        <f>IF(Assumptions!G102="","",Assumptions!G102)</f>
        <v/>
      </c>
      <c r="X102">
        <f>IF(Assumptions!H102="","",Assumptions!H102)</f>
        <v/>
      </c>
    </row>
    <row r="103" ht="28" customHeight="1">
      <c r="A103" s="20" t="n"/>
      <c r="B103" s="21" t="n"/>
      <c r="C103" s="20" t="n"/>
      <c r="D103" s="41" t="n"/>
      <c r="E103" s="17">
        <f>IF(D103="","",TEXT(D103,"mm/yyyy"))</f>
        <v/>
      </c>
      <c r="F103" s="42" t="n"/>
      <c r="G103" s="42" t="n"/>
      <c r="H103" s="17">
        <f>IF(OR(F103="",G103=""),"",IFERROR(IF(G103&gt;F103,"Upgrade",IF(G103&lt;F103,"Downgrade","No size change")),""))</f>
        <v/>
      </c>
      <c r="I103" s="43" t="n"/>
      <c r="J103" s="43" t="n"/>
      <c r="K103" s="39">
        <f>IF(OR(I103="",J103=""),"",IFERROR(J103-I103,""))</f>
        <v/>
      </c>
      <c r="L103" s="21" t="n"/>
      <c r="M103" s="20" t="n"/>
      <c r="N103" s="20" t="n"/>
      <c r="O103" s="41" t="n"/>
      <c r="P103" s="41" t="n"/>
      <c r="Q103" s="27">
        <f>IF(D103="","",IF(P103&lt;&gt;"",IFERROR(MAX(0,P103-D103),""),IF(OR(N103="Canceled",N103="Completed",N103=""),"",IFERROR(MAX(0,TODAY()-D103),""))))</f>
        <v/>
      </c>
      <c r="R103" s="28">
        <f>IF(A103="","",IF(OR(B103="",C103="",D103="",F103="",G103="",N103=""),"Missing details - review",IF(H103="No size change","No size change - review",IF(AND(P103&lt;&gt;"",P103&lt;D103),"Date order - review",IF(AND(N103&lt;&gt;"Completed",N103&lt;&gt;"Canceled",O103&lt;&gt;"",O103&lt;TODAY()),"Past due - review",IF(AND(ISNUMBER(Assumptions!$B$5),K103&lt;&gt;"",K103&lt;=-Assumptions!$B$5),"Revenue loss - review",IF(AND(ISNUMBER(Assumptions!$B$4),Q103&lt;&gt;"",Q103&gt;Assumptions!$B$4),"Wait time - review","")))))))</f>
        <v/>
      </c>
      <c r="S103" s="21" t="n"/>
      <c r="T103">
        <f>IF(Assumptions!D103="","",Assumptions!D103)</f>
        <v/>
      </c>
      <c r="U103">
        <f>IF(Assumptions!E103="","",Assumptions!E103)</f>
        <v/>
      </c>
      <c r="V103">
        <f>IF(Assumptions!F103="","",Assumptions!F103)</f>
        <v/>
      </c>
      <c r="W103">
        <f>IF(Assumptions!G103="","",Assumptions!G103)</f>
        <v/>
      </c>
      <c r="X103">
        <f>IF(Assumptions!H103="","",Assumptions!H103)</f>
        <v/>
      </c>
    </row>
    <row r="104" ht="28" customHeight="1">
      <c r="A104" s="20" t="n"/>
      <c r="B104" s="21" t="n"/>
      <c r="C104" s="20" t="n"/>
      <c r="D104" s="41" t="n"/>
      <c r="E104" s="12">
        <f>IF(D104="","",TEXT(D104,"mm/yyyy"))</f>
        <v/>
      </c>
      <c r="F104" s="42" t="n"/>
      <c r="G104" s="42" t="n"/>
      <c r="H104" s="12">
        <f>IF(OR(F104="",G104=""),"",IFERROR(IF(G104&gt;F104,"Upgrade",IF(G104&lt;F104,"Downgrade","No size change")),""))</f>
        <v/>
      </c>
      <c r="I104" s="43" t="n"/>
      <c r="J104" s="43" t="n"/>
      <c r="K104" s="36">
        <f>IF(OR(I104="",J104=""),"",IFERROR(J104-I104,""))</f>
        <v/>
      </c>
      <c r="L104" s="21" t="n"/>
      <c r="M104" s="20" t="n"/>
      <c r="N104" s="20" t="n"/>
      <c r="O104" s="41" t="n"/>
      <c r="P104" s="41" t="n"/>
      <c r="Q104" s="25">
        <f>IF(D104="","",IF(P104&lt;&gt;"",IFERROR(MAX(0,P104-D104),""),IF(OR(N104="Canceled",N104="Completed",N104=""),"",IFERROR(MAX(0,TODAY()-D104),""))))</f>
        <v/>
      </c>
      <c r="R104" s="26">
        <f>IF(A104="","",IF(OR(B104="",C104="",D104="",F104="",G104="",N104=""),"Missing details - review",IF(H104="No size change","No size change - review",IF(AND(P104&lt;&gt;"",P104&lt;D104),"Date order - review",IF(AND(N104&lt;&gt;"Completed",N104&lt;&gt;"Canceled",O104&lt;&gt;"",O104&lt;TODAY()),"Past due - review",IF(AND(ISNUMBER(Assumptions!$B$5),K104&lt;&gt;"",K104&lt;=-Assumptions!$B$5),"Revenue loss - review",IF(AND(ISNUMBER(Assumptions!$B$4),Q104&lt;&gt;"",Q104&gt;Assumptions!$B$4),"Wait time - review","")))))))</f>
        <v/>
      </c>
      <c r="S104" s="21" t="n"/>
      <c r="T104">
        <f>IF(Assumptions!D104="","",Assumptions!D104)</f>
        <v/>
      </c>
      <c r="U104">
        <f>IF(Assumptions!E104="","",Assumptions!E104)</f>
        <v/>
      </c>
      <c r="V104">
        <f>IF(Assumptions!F104="","",Assumptions!F104)</f>
        <v/>
      </c>
      <c r="W104">
        <f>IF(Assumptions!G104="","",Assumptions!G104)</f>
        <v/>
      </c>
      <c r="X104">
        <f>IF(Assumptions!H104="","",Assumptions!H104)</f>
        <v/>
      </c>
    </row>
    <row r="105" ht="28" customHeight="1">
      <c r="A105" s="20" t="n"/>
      <c r="B105" s="21" t="n"/>
      <c r="C105" s="20" t="n"/>
      <c r="D105" s="41" t="n"/>
      <c r="E105" s="17">
        <f>IF(D105="","",TEXT(D105,"mm/yyyy"))</f>
        <v/>
      </c>
      <c r="F105" s="42" t="n"/>
      <c r="G105" s="42" t="n"/>
      <c r="H105" s="17">
        <f>IF(OR(F105="",G105=""),"",IFERROR(IF(G105&gt;F105,"Upgrade",IF(G105&lt;F105,"Downgrade","No size change")),""))</f>
        <v/>
      </c>
      <c r="I105" s="43" t="n"/>
      <c r="J105" s="43" t="n"/>
      <c r="K105" s="39">
        <f>IF(OR(I105="",J105=""),"",IFERROR(J105-I105,""))</f>
        <v/>
      </c>
      <c r="L105" s="21" t="n"/>
      <c r="M105" s="20" t="n"/>
      <c r="N105" s="20" t="n"/>
      <c r="O105" s="41" t="n"/>
      <c r="P105" s="41" t="n"/>
      <c r="Q105" s="27">
        <f>IF(D105="","",IF(P105&lt;&gt;"",IFERROR(MAX(0,P105-D105),""),IF(OR(N105="Canceled",N105="Completed",N105=""),"",IFERROR(MAX(0,TODAY()-D105),""))))</f>
        <v/>
      </c>
      <c r="R105" s="28">
        <f>IF(A105="","",IF(OR(B105="",C105="",D105="",F105="",G105="",N105=""),"Missing details - review",IF(H105="No size change","No size change - review",IF(AND(P105&lt;&gt;"",P105&lt;D105),"Date order - review",IF(AND(N105&lt;&gt;"Completed",N105&lt;&gt;"Canceled",O105&lt;&gt;"",O105&lt;TODAY()),"Past due - review",IF(AND(ISNUMBER(Assumptions!$B$5),K105&lt;&gt;"",K105&lt;=-Assumptions!$B$5),"Revenue loss - review",IF(AND(ISNUMBER(Assumptions!$B$4),Q105&lt;&gt;"",Q105&gt;Assumptions!$B$4),"Wait time - review","")))))))</f>
        <v/>
      </c>
      <c r="S105" s="21" t="n"/>
      <c r="T105">
        <f>IF(Assumptions!D105="","",Assumptions!D105)</f>
        <v/>
      </c>
      <c r="U105">
        <f>IF(Assumptions!E105="","",Assumptions!E105)</f>
        <v/>
      </c>
      <c r="V105">
        <f>IF(Assumptions!F105="","",Assumptions!F105)</f>
        <v/>
      </c>
      <c r="W105">
        <f>IF(Assumptions!G105="","",Assumptions!G105)</f>
        <v/>
      </c>
      <c r="X105">
        <f>IF(Assumptions!H105="","",Assumptions!H105)</f>
        <v/>
      </c>
    </row>
    <row r="106" ht="28" customHeight="1">
      <c r="A106" s="20" t="n"/>
      <c r="B106" s="21" t="n"/>
      <c r="C106" s="20" t="n"/>
      <c r="D106" s="41" t="n"/>
      <c r="E106" s="12">
        <f>IF(D106="","",TEXT(D106,"mm/yyyy"))</f>
        <v/>
      </c>
      <c r="F106" s="42" t="n"/>
      <c r="G106" s="42" t="n"/>
      <c r="H106" s="12">
        <f>IF(OR(F106="",G106=""),"",IFERROR(IF(G106&gt;F106,"Upgrade",IF(G106&lt;F106,"Downgrade","No size change")),""))</f>
        <v/>
      </c>
      <c r="I106" s="43" t="n"/>
      <c r="J106" s="43" t="n"/>
      <c r="K106" s="36">
        <f>IF(OR(I106="",J106=""),"",IFERROR(J106-I106,""))</f>
        <v/>
      </c>
      <c r="L106" s="21" t="n"/>
      <c r="M106" s="20" t="n"/>
      <c r="N106" s="20" t="n"/>
      <c r="O106" s="41" t="n"/>
      <c r="P106" s="41" t="n"/>
      <c r="Q106" s="25">
        <f>IF(D106="","",IF(P106&lt;&gt;"",IFERROR(MAX(0,P106-D106),""),IF(OR(N106="Canceled",N106="Completed",N106=""),"",IFERROR(MAX(0,TODAY()-D106),""))))</f>
        <v/>
      </c>
      <c r="R106" s="26">
        <f>IF(A106="","",IF(OR(B106="",C106="",D106="",F106="",G106="",N106=""),"Missing details - review",IF(H106="No size change","No size change - review",IF(AND(P106&lt;&gt;"",P106&lt;D106),"Date order - review",IF(AND(N106&lt;&gt;"Completed",N106&lt;&gt;"Canceled",O106&lt;&gt;"",O106&lt;TODAY()),"Past due - review",IF(AND(ISNUMBER(Assumptions!$B$5),K106&lt;&gt;"",K106&lt;=-Assumptions!$B$5),"Revenue loss - review",IF(AND(ISNUMBER(Assumptions!$B$4),Q106&lt;&gt;"",Q106&gt;Assumptions!$B$4),"Wait time - review","")))))))</f>
        <v/>
      </c>
      <c r="S106" s="21" t="n"/>
      <c r="T106">
        <f>IF(Assumptions!D106="","",Assumptions!D106)</f>
        <v/>
      </c>
      <c r="U106">
        <f>IF(Assumptions!E106="","",Assumptions!E106)</f>
        <v/>
      </c>
      <c r="V106">
        <f>IF(Assumptions!F106="","",Assumptions!F106)</f>
        <v/>
      </c>
      <c r="W106">
        <f>IF(Assumptions!G106="","",Assumptions!G106)</f>
        <v/>
      </c>
      <c r="X106">
        <f>IF(Assumptions!H106="","",Assumptions!H106)</f>
        <v/>
      </c>
    </row>
    <row r="107" ht="28" customHeight="1">
      <c r="A107" s="20" t="n"/>
      <c r="B107" s="21" t="n"/>
      <c r="C107" s="20" t="n"/>
      <c r="D107" s="41" t="n"/>
      <c r="E107" s="17">
        <f>IF(D107="","",TEXT(D107,"mm/yyyy"))</f>
        <v/>
      </c>
      <c r="F107" s="42" t="n"/>
      <c r="G107" s="42" t="n"/>
      <c r="H107" s="17">
        <f>IF(OR(F107="",G107=""),"",IFERROR(IF(G107&gt;F107,"Upgrade",IF(G107&lt;F107,"Downgrade","No size change")),""))</f>
        <v/>
      </c>
      <c r="I107" s="43" t="n"/>
      <c r="J107" s="43" t="n"/>
      <c r="K107" s="39">
        <f>IF(OR(I107="",J107=""),"",IFERROR(J107-I107,""))</f>
        <v/>
      </c>
      <c r="L107" s="21" t="n"/>
      <c r="M107" s="20" t="n"/>
      <c r="N107" s="20" t="n"/>
      <c r="O107" s="41" t="n"/>
      <c r="P107" s="41" t="n"/>
      <c r="Q107" s="27">
        <f>IF(D107="","",IF(P107&lt;&gt;"",IFERROR(MAX(0,P107-D107),""),IF(OR(N107="Canceled",N107="Completed",N107=""),"",IFERROR(MAX(0,TODAY()-D107),""))))</f>
        <v/>
      </c>
      <c r="R107" s="28">
        <f>IF(A107="","",IF(OR(B107="",C107="",D107="",F107="",G107="",N107=""),"Missing details - review",IF(H107="No size change","No size change - review",IF(AND(P107&lt;&gt;"",P107&lt;D107),"Date order - review",IF(AND(N107&lt;&gt;"Completed",N107&lt;&gt;"Canceled",O107&lt;&gt;"",O107&lt;TODAY()),"Past due - review",IF(AND(ISNUMBER(Assumptions!$B$5),K107&lt;&gt;"",K107&lt;=-Assumptions!$B$5),"Revenue loss - review",IF(AND(ISNUMBER(Assumptions!$B$4),Q107&lt;&gt;"",Q107&gt;Assumptions!$B$4),"Wait time - review","")))))))</f>
        <v/>
      </c>
      <c r="S107" s="21" t="n"/>
      <c r="T107">
        <f>IF(Assumptions!D107="","",Assumptions!D107)</f>
        <v/>
      </c>
      <c r="U107">
        <f>IF(Assumptions!E107="","",Assumptions!E107)</f>
        <v/>
      </c>
      <c r="V107">
        <f>IF(Assumptions!F107="","",Assumptions!F107)</f>
        <v/>
      </c>
      <c r="W107">
        <f>IF(Assumptions!G107="","",Assumptions!G107)</f>
        <v/>
      </c>
      <c r="X107">
        <f>IF(Assumptions!H107="","",Assumptions!H107)</f>
        <v/>
      </c>
    </row>
    <row r="108" ht="28" customHeight="1">
      <c r="A108" s="20" t="n"/>
      <c r="B108" s="21" t="n"/>
      <c r="C108" s="20" t="n"/>
      <c r="D108" s="41" t="n"/>
      <c r="E108" s="12">
        <f>IF(D108="","",TEXT(D108,"mm/yyyy"))</f>
        <v/>
      </c>
      <c r="F108" s="42" t="n"/>
      <c r="G108" s="42" t="n"/>
      <c r="H108" s="12">
        <f>IF(OR(F108="",G108=""),"",IFERROR(IF(G108&gt;F108,"Upgrade",IF(G108&lt;F108,"Downgrade","No size change")),""))</f>
        <v/>
      </c>
      <c r="I108" s="43" t="n"/>
      <c r="J108" s="43" t="n"/>
      <c r="K108" s="36">
        <f>IF(OR(I108="",J108=""),"",IFERROR(J108-I108,""))</f>
        <v/>
      </c>
      <c r="L108" s="21" t="n"/>
      <c r="M108" s="20" t="n"/>
      <c r="N108" s="20" t="n"/>
      <c r="O108" s="41" t="n"/>
      <c r="P108" s="41" t="n"/>
      <c r="Q108" s="25">
        <f>IF(D108="","",IF(P108&lt;&gt;"",IFERROR(MAX(0,P108-D108),""),IF(OR(N108="Canceled",N108="Completed",N108=""),"",IFERROR(MAX(0,TODAY()-D108),""))))</f>
        <v/>
      </c>
      <c r="R108" s="26">
        <f>IF(A108="","",IF(OR(B108="",C108="",D108="",F108="",G108="",N108=""),"Missing details - review",IF(H108="No size change","No size change - review",IF(AND(P108&lt;&gt;"",P108&lt;D108),"Date order - review",IF(AND(N108&lt;&gt;"Completed",N108&lt;&gt;"Canceled",O108&lt;&gt;"",O108&lt;TODAY()),"Past due - review",IF(AND(ISNUMBER(Assumptions!$B$5),K108&lt;&gt;"",K108&lt;=-Assumptions!$B$5),"Revenue loss - review",IF(AND(ISNUMBER(Assumptions!$B$4),Q108&lt;&gt;"",Q108&gt;Assumptions!$B$4),"Wait time - review","")))))))</f>
        <v/>
      </c>
      <c r="S108" s="21" t="n"/>
      <c r="T108">
        <f>IF(Assumptions!D108="","",Assumptions!D108)</f>
        <v/>
      </c>
      <c r="U108">
        <f>IF(Assumptions!E108="","",Assumptions!E108)</f>
        <v/>
      </c>
      <c r="V108">
        <f>IF(Assumptions!F108="","",Assumptions!F108)</f>
        <v/>
      </c>
      <c r="W108">
        <f>IF(Assumptions!G108="","",Assumptions!G108)</f>
        <v/>
      </c>
      <c r="X108">
        <f>IF(Assumptions!H108="","",Assumptions!H108)</f>
        <v/>
      </c>
    </row>
    <row r="109" ht="28" customHeight="1">
      <c r="A109" s="20" t="n"/>
      <c r="B109" s="21" t="n"/>
      <c r="C109" s="20" t="n"/>
      <c r="D109" s="41" t="n"/>
      <c r="E109" s="17">
        <f>IF(D109="","",TEXT(D109,"mm/yyyy"))</f>
        <v/>
      </c>
      <c r="F109" s="42" t="n"/>
      <c r="G109" s="42" t="n"/>
      <c r="H109" s="17">
        <f>IF(OR(F109="",G109=""),"",IFERROR(IF(G109&gt;F109,"Upgrade",IF(G109&lt;F109,"Downgrade","No size change")),""))</f>
        <v/>
      </c>
      <c r="I109" s="43" t="n"/>
      <c r="J109" s="43" t="n"/>
      <c r="K109" s="39">
        <f>IF(OR(I109="",J109=""),"",IFERROR(J109-I109,""))</f>
        <v/>
      </c>
      <c r="L109" s="21" t="n"/>
      <c r="M109" s="20" t="n"/>
      <c r="N109" s="20" t="n"/>
      <c r="O109" s="41" t="n"/>
      <c r="P109" s="41" t="n"/>
      <c r="Q109" s="27">
        <f>IF(D109="","",IF(P109&lt;&gt;"",IFERROR(MAX(0,P109-D109),""),IF(OR(N109="Canceled",N109="Completed",N109=""),"",IFERROR(MAX(0,TODAY()-D109),""))))</f>
        <v/>
      </c>
      <c r="R109" s="28">
        <f>IF(A109="","",IF(OR(B109="",C109="",D109="",F109="",G109="",N109=""),"Missing details - review",IF(H109="No size change","No size change - review",IF(AND(P109&lt;&gt;"",P109&lt;D109),"Date order - review",IF(AND(N109&lt;&gt;"Completed",N109&lt;&gt;"Canceled",O109&lt;&gt;"",O109&lt;TODAY()),"Past due - review",IF(AND(ISNUMBER(Assumptions!$B$5),K109&lt;&gt;"",K109&lt;=-Assumptions!$B$5),"Revenue loss - review",IF(AND(ISNUMBER(Assumptions!$B$4),Q109&lt;&gt;"",Q109&gt;Assumptions!$B$4),"Wait time - review","")))))))</f>
        <v/>
      </c>
      <c r="S109" s="21" t="n"/>
      <c r="T109">
        <f>IF(Assumptions!D109="","",Assumptions!D109)</f>
        <v/>
      </c>
      <c r="U109">
        <f>IF(Assumptions!E109="","",Assumptions!E109)</f>
        <v/>
      </c>
      <c r="V109">
        <f>IF(Assumptions!F109="","",Assumptions!F109)</f>
        <v/>
      </c>
      <c r="W109">
        <f>IF(Assumptions!G109="","",Assumptions!G109)</f>
        <v/>
      </c>
      <c r="X109">
        <f>IF(Assumptions!H109="","",Assumptions!H109)</f>
        <v/>
      </c>
    </row>
    <row r="110" ht="28" customHeight="1">
      <c r="A110" s="20" t="n"/>
      <c r="B110" s="21" t="n"/>
      <c r="C110" s="20" t="n"/>
      <c r="D110" s="41" t="n"/>
      <c r="E110" s="12">
        <f>IF(D110="","",TEXT(D110,"mm/yyyy"))</f>
        <v/>
      </c>
      <c r="F110" s="42" t="n"/>
      <c r="G110" s="42" t="n"/>
      <c r="H110" s="12">
        <f>IF(OR(F110="",G110=""),"",IFERROR(IF(G110&gt;F110,"Upgrade",IF(G110&lt;F110,"Downgrade","No size change")),""))</f>
        <v/>
      </c>
      <c r="I110" s="43" t="n"/>
      <c r="J110" s="43" t="n"/>
      <c r="K110" s="36">
        <f>IF(OR(I110="",J110=""),"",IFERROR(J110-I110,""))</f>
        <v/>
      </c>
      <c r="L110" s="21" t="n"/>
      <c r="M110" s="20" t="n"/>
      <c r="N110" s="20" t="n"/>
      <c r="O110" s="41" t="n"/>
      <c r="P110" s="41" t="n"/>
      <c r="Q110" s="25">
        <f>IF(D110="","",IF(P110&lt;&gt;"",IFERROR(MAX(0,P110-D110),""),IF(OR(N110="Canceled",N110="Completed",N110=""),"",IFERROR(MAX(0,TODAY()-D110),""))))</f>
        <v/>
      </c>
      <c r="R110" s="26">
        <f>IF(A110="","",IF(OR(B110="",C110="",D110="",F110="",G110="",N110=""),"Missing details - review",IF(H110="No size change","No size change - review",IF(AND(P110&lt;&gt;"",P110&lt;D110),"Date order - review",IF(AND(N110&lt;&gt;"Completed",N110&lt;&gt;"Canceled",O110&lt;&gt;"",O110&lt;TODAY()),"Past due - review",IF(AND(ISNUMBER(Assumptions!$B$5),K110&lt;&gt;"",K110&lt;=-Assumptions!$B$5),"Revenue loss - review",IF(AND(ISNUMBER(Assumptions!$B$4),Q110&lt;&gt;"",Q110&gt;Assumptions!$B$4),"Wait time - review","")))))))</f>
        <v/>
      </c>
      <c r="S110" s="21" t="n"/>
      <c r="T110">
        <f>IF(Assumptions!D110="","",Assumptions!D110)</f>
        <v/>
      </c>
      <c r="U110">
        <f>IF(Assumptions!E110="","",Assumptions!E110)</f>
        <v/>
      </c>
      <c r="V110">
        <f>IF(Assumptions!F110="","",Assumptions!F110)</f>
        <v/>
      </c>
      <c r="W110">
        <f>IF(Assumptions!G110="","",Assumptions!G110)</f>
        <v/>
      </c>
      <c r="X110">
        <f>IF(Assumptions!H110="","",Assumptions!H110)</f>
        <v/>
      </c>
    </row>
    <row r="111" ht="28" customHeight="1">
      <c r="A111" s="20" t="n"/>
      <c r="B111" s="21" t="n"/>
      <c r="C111" s="20" t="n"/>
      <c r="D111" s="41" t="n"/>
      <c r="E111" s="17">
        <f>IF(D111="","",TEXT(D111,"mm/yyyy"))</f>
        <v/>
      </c>
      <c r="F111" s="42" t="n"/>
      <c r="G111" s="42" t="n"/>
      <c r="H111" s="17">
        <f>IF(OR(F111="",G111=""),"",IFERROR(IF(G111&gt;F111,"Upgrade",IF(G111&lt;F111,"Downgrade","No size change")),""))</f>
        <v/>
      </c>
      <c r="I111" s="43" t="n"/>
      <c r="J111" s="43" t="n"/>
      <c r="K111" s="39">
        <f>IF(OR(I111="",J111=""),"",IFERROR(J111-I111,""))</f>
        <v/>
      </c>
      <c r="L111" s="21" t="n"/>
      <c r="M111" s="20" t="n"/>
      <c r="N111" s="20" t="n"/>
      <c r="O111" s="41" t="n"/>
      <c r="P111" s="41" t="n"/>
      <c r="Q111" s="27">
        <f>IF(D111="","",IF(P111&lt;&gt;"",IFERROR(MAX(0,P111-D111),""),IF(OR(N111="Canceled",N111="Completed",N111=""),"",IFERROR(MAX(0,TODAY()-D111),""))))</f>
        <v/>
      </c>
      <c r="R111" s="28">
        <f>IF(A111="","",IF(OR(B111="",C111="",D111="",F111="",G111="",N111=""),"Missing details - review",IF(H111="No size change","No size change - review",IF(AND(P111&lt;&gt;"",P111&lt;D111),"Date order - review",IF(AND(N111&lt;&gt;"Completed",N111&lt;&gt;"Canceled",O111&lt;&gt;"",O111&lt;TODAY()),"Past due - review",IF(AND(ISNUMBER(Assumptions!$B$5),K111&lt;&gt;"",K111&lt;=-Assumptions!$B$5),"Revenue loss - review",IF(AND(ISNUMBER(Assumptions!$B$4),Q111&lt;&gt;"",Q111&gt;Assumptions!$B$4),"Wait time - review","")))))))</f>
        <v/>
      </c>
      <c r="S111" s="21" t="n"/>
      <c r="T111">
        <f>IF(Assumptions!D111="","",Assumptions!D111)</f>
        <v/>
      </c>
      <c r="U111">
        <f>IF(Assumptions!E111="","",Assumptions!E111)</f>
        <v/>
      </c>
      <c r="V111">
        <f>IF(Assumptions!F111="","",Assumptions!F111)</f>
        <v/>
      </c>
      <c r="W111">
        <f>IF(Assumptions!G111="","",Assumptions!G111)</f>
        <v/>
      </c>
      <c r="X111">
        <f>IF(Assumptions!H111="","",Assumptions!H111)</f>
        <v/>
      </c>
    </row>
    <row r="112" ht="28" customHeight="1">
      <c r="A112" s="20" t="n"/>
      <c r="B112" s="21" t="n"/>
      <c r="C112" s="20" t="n"/>
      <c r="D112" s="41" t="n"/>
      <c r="E112" s="12">
        <f>IF(D112="","",TEXT(D112,"mm/yyyy"))</f>
        <v/>
      </c>
      <c r="F112" s="42" t="n"/>
      <c r="G112" s="42" t="n"/>
      <c r="H112" s="12">
        <f>IF(OR(F112="",G112=""),"",IFERROR(IF(G112&gt;F112,"Upgrade",IF(G112&lt;F112,"Downgrade","No size change")),""))</f>
        <v/>
      </c>
      <c r="I112" s="43" t="n"/>
      <c r="J112" s="43" t="n"/>
      <c r="K112" s="36">
        <f>IF(OR(I112="",J112=""),"",IFERROR(J112-I112,""))</f>
        <v/>
      </c>
      <c r="L112" s="21" t="n"/>
      <c r="M112" s="20" t="n"/>
      <c r="N112" s="20" t="n"/>
      <c r="O112" s="41" t="n"/>
      <c r="P112" s="41" t="n"/>
      <c r="Q112" s="25">
        <f>IF(D112="","",IF(P112&lt;&gt;"",IFERROR(MAX(0,P112-D112),""),IF(OR(N112="Canceled",N112="Completed",N112=""),"",IFERROR(MAX(0,TODAY()-D112),""))))</f>
        <v/>
      </c>
      <c r="R112" s="26">
        <f>IF(A112="","",IF(OR(B112="",C112="",D112="",F112="",G112="",N112=""),"Missing details - review",IF(H112="No size change","No size change - review",IF(AND(P112&lt;&gt;"",P112&lt;D112),"Date order - review",IF(AND(N112&lt;&gt;"Completed",N112&lt;&gt;"Canceled",O112&lt;&gt;"",O112&lt;TODAY()),"Past due - review",IF(AND(ISNUMBER(Assumptions!$B$5),K112&lt;&gt;"",K112&lt;=-Assumptions!$B$5),"Revenue loss - review",IF(AND(ISNUMBER(Assumptions!$B$4),Q112&lt;&gt;"",Q112&gt;Assumptions!$B$4),"Wait time - review","")))))))</f>
        <v/>
      </c>
      <c r="S112" s="21" t="n"/>
      <c r="T112">
        <f>IF(Assumptions!D112="","",Assumptions!D112)</f>
        <v/>
      </c>
      <c r="U112">
        <f>IF(Assumptions!E112="","",Assumptions!E112)</f>
        <v/>
      </c>
      <c r="V112">
        <f>IF(Assumptions!F112="","",Assumptions!F112)</f>
        <v/>
      </c>
      <c r="W112">
        <f>IF(Assumptions!G112="","",Assumptions!G112)</f>
        <v/>
      </c>
      <c r="X112">
        <f>IF(Assumptions!H112="","",Assumptions!H112)</f>
        <v/>
      </c>
    </row>
    <row r="113" ht="28" customHeight="1">
      <c r="A113" s="20" t="n"/>
      <c r="B113" s="21" t="n"/>
      <c r="C113" s="20" t="n"/>
      <c r="D113" s="41" t="n"/>
      <c r="E113" s="17">
        <f>IF(D113="","",TEXT(D113,"mm/yyyy"))</f>
        <v/>
      </c>
      <c r="F113" s="42" t="n"/>
      <c r="G113" s="42" t="n"/>
      <c r="H113" s="17">
        <f>IF(OR(F113="",G113=""),"",IFERROR(IF(G113&gt;F113,"Upgrade",IF(G113&lt;F113,"Downgrade","No size change")),""))</f>
        <v/>
      </c>
      <c r="I113" s="43" t="n"/>
      <c r="J113" s="43" t="n"/>
      <c r="K113" s="39">
        <f>IF(OR(I113="",J113=""),"",IFERROR(J113-I113,""))</f>
        <v/>
      </c>
      <c r="L113" s="21" t="n"/>
      <c r="M113" s="20" t="n"/>
      <c r="N113" s="20" t="n"/>
      <c r="O113" s="41" t="n"/>
      <c r="P113" s="41" t="n"/>
      <c r="Q113" s="27">
        <f>IF(D113="","",IF(P113&lt;&gt;"",IFERROR(MAX(0,P113-D113),""),IF(OR(N113="Canceled",N113="Completed",N113=""),"",IFERROR(MAX(0,TODAY()-D113),""))))</f>
        <v/>
      </c>
      <c r="R113" s="28">
        <f>IF(A113="","",IF(OR(B113="",C113="",D113="",F113="",G113="",N113=""),"Missing details - review",IF(H113="No size change","No size change - review",IF(AND(P113&lt;&gt;"",P113&lt;D113),"Date order - review",IF(AND(N113&lt;&gt;"Completed",N113&lt;&gt;"Canceled",O113&lt;&gt;"",O113&lt;TODAY()),"Past due - review",IF(AND(ISNUMBER(Assumptions!$B$5),K113&lt;&gt;"",K113&lt;=-Assumptions!$B$5),"Revenue loss - review",IF(AND(ISNUMBER(Assumptions!$B$4),Q113&lt;&gt;"",Q113&gt;Assumptions!$B$4),"Wait time - review","")))))))</f>
        <v/>
      </c>
      <c r="S113" s="21" t="n"/>
      <c r="T113">
        <f>IF(Assumptions!D113="","",Assumptions!D113)</f>
        <v/>
      </c>
      <c r="U113">
        <f>IF(Assumptions!E113="","",Assumptions!E113)</f>
        <v/>
      </c>
      <c r="V113">
        <f>IF(Assumptions!F113="","",Assumptions!F113)</f>
        <v/>
      </c>
      <c r="W113">
        <f>IF(Assumptions!G113="","",Assumptions!G113)</f>
        <v/>
      </c>
      <c r="X113">
        <f>IF(Assumptions!H113="","",Assumptions!H113)</f>
        <v/>
      </c>
    </row>
    <row r="114" ht="28" customHeight="1">
      <c r="A114" s="20" t="n"/>
      <c r="B114" s="21" t="n"/>
      <c r="C114" s="20" t="n"/>
      <c r="D114" s="41" t="n"/>
      <c r="E114" s="12">
        <f>IF(D114="","",TEXT(D114,"mm/yyyy"))</f>
        <v/>
      </c>
      <c r="F114" s="42" t="n"/>
      <c r="G114" s="42" t="n"/>
      <c r="H114" s="12">
        <f>IF(OR(F114="",G114=""),"",IFERROR(IF(G114&gt;F114,"Upgrade",IF(G114&lt;F114,"Downgrade","No size change")),""))</f>
        <v/>
      </c>
      <c r="I114" s="43" t="n"/>
      <c r="J114" s="43" t="n"/>
      <c r="K114" s="36">
        <f>IF(OR(I114="",J114=""),"",IFERROR(J114-I114,""))</f>
        <v/>
      </c>
      <c r="L114" s="21" t="n"/>
      <c r="M114" s="20" t="n"/>
      <c r="N114" s="20" t="n"/>
      <c r="O114" s="41" t="n"/>
      <c r="P114" s="41" t="n"/>
      <c r="Q114" s="25">
        <f>IF(D114="","",IF(P114&lt;&gt;"",IFERROR(MAX(0,P114-D114),""),IF(OR(N114="Canceled",N114="Completed",N114=""),"",IFERROR(MAX(0,TODAY()-D114),""))))</f>
        <v/>
      </c>
      <c r="R114" s="26">
        <f>IF(A114="","",IF(OR(B114="",C114="",D114="",F114="",G114="",N114=""),"Missing details - review",IF(H114="No size change","No size change - review",IF(AND(P114&lt;&gt;"",P114&lt;D114),"Date order - review",IF(AND(N114&lt;&gt;"Completed",N114&lt;&gt;"Canceled",O114&lt;&gt;"",O114&lt;TODAY()),"Past due - review",IF(AND(ISNUMBER(Assumptions!$B$5),K114&lt;&gt;"",K114&lt;=-Assumptions!$B$5),"Revenue loss - review",IF(AND(ISNUMBER(Assumptions!$B$4),Q114&lt;&gt;"",Q114&gt;Assumptions!$B$4),"Wait time - review","")))))))</f>
        <v/>
      </c>
      <c r="S114" s="21" t="n"/>
      <c r="T114">
        <f>IF(Assumptions!D114="","",Assumptions!D114)</f>
        <v/>
      </c>
      <c r="U114">
        <f>IF(Assumptions!E114="","",Assumptions!E114)</f>
        <v/>
      </c>
      <c r="V114">
        <f>IF(Assumptions!F114="","",Assumptions!F114)</f>
        <v/>
      </c>
      <c r="W114">
        <f>IF(Assumptions!G114="","",Assumptions!G114)</f>
        <v/>
      </c>
      <c r="X114">
        <f>IF(Assumptions!H114="","",Assumptions!H114)</f>
        <v/>
      </c>
    </row>
    <row r="115" ht="28" customHeight="1">
      <c r="A115" s="20" t="n"/>
      <c r="B115" s="21" t="n"/>
      <c r="C115" s="20" t="n"/>
      <c r="D115" s="41" t="n"/>
      <c r="E115" s="17">
        <f>IF(D115="","",TEXT(D115,"mm/yyyy"))</f>
        <v/>
      </c>
      <c r="F115" s="42" t="n"/>
      <c r="G115" s="42" t="n"/>
      <c r="H115" s="17">
        <f>IF(OR(F115="",G115=""),"",IFERROR(IF(G115&gt;F115,"Upgrade",IF(G115&lt;F115,"Downgrade","No size change")),""))</f>
        <v/>
      </c>
      <c r="I115" s="43" t="n"/>
      <c r="J115" s="43" t="n"/>
      <c r="K115" s="39">
        <f>IF(OR(I115="",J115=""),"",IFERROR(J115-I115,""))</f>
        <v/>
      </c>
      <c r="L115" s="21" t="n"/>
      <c r="M115" s="20" t="n"/>
      <c r="N115" s="20" t="n"/>
      <c r="O115" s="41" t="n"/>
      <c r="P115" s="41" t="n"/>
      <c r="Q115" s="27">
        <f>IF(D115="","",IF(P115&lt;&gt;"",IFERROR(MAX(0,P115-D115),""),IF(OR(N115="Canceled",N115="Completed",N115=""),"",IFERROR(MAX(0,TODAY()-D115),""))))</f>
        <v/>
      </c>
      <c r="R115" s="28">
        <f>IF(A115="","",IF(OR(B115="",C115="",D115="",F115="",G115="",N115=""),"Missing details - review",IF(H115="No size change","No size change - review",IF(AND(P115&lt;&gt;"",P115&lt;D115),"Date order - review",IF(AND(N115&lt;&gt;"Completed",N115&lt;&gt;"Canceled",O115&lt;&gt;"",O115&lt;TODAY()),"Past due - review",IF(AND(ISNUMBER(Assumptions!$B$5),K115&lt;&gt;"",K115&lt;=-Assumptions!$B$5),"Revenue loss - review",IF(AND(ISNUMBER(Assumptions!$B$4),Q115&lt;&gt;"",Q115&gt;Assumptions!$B$4),"Wait time - review","")))))))</f>
        <v/>
      </c>
      <c r="S115" s="21" t="n"/>
      <c r="T115">
        <f>IF(Assumptions!D115="","",Assumptions!D115)</f>
        <v/>
      </c>
      <c r="U115">
        <f>IF(Assumptions!E115="","",Assumptions!E115)</f>
        <v/>
      </c>
      <c r="V115">
        <f>IF(Assumptions!F115="","",Assumptions!F115)</f>
        <v/>
      </c>
      <c r="W115">
        <f>IF(Assumptions!G115="","",Assumptions!G115)</f>
        <v/>
      </c>
      <c r="X115">
        <f>IF(Assumptions!H115="","",Assumptions!H115)</f>
        <v/>
      </c>
    </row>
    <row r="116" ht="28" customHeight="1">
      <c r="A116" s="20" t="n"/>
      <c r="B116" s="21" t="n"/>
      <c r="C116" s="20" t="n"/>
      <c r="D116" s="41" t="n"/>
      <c r="E116" s="12">
        <f>IF(D116="","",TEXT(D116,"mm/yyyy"))</f>
        <v/>
      </c>
      <c r="F116" s="42" t="n"/>
      <c r="G116" s="42" t="n"/>
      <c r="H116" s="12">
        <f>IF(OR(F116="",G116=""),"",IFERROR(IF(G116&gt;F116,"Upgrade",IF(G116&lt;F116,"Downgrade","No size change")),""))</f>
        <v/>
      </c>
      <c r="I116" s="43" t="n"/>
      <c r="J116" s="43" t="n"/>
      <c r="K116" s="36">
        <f>IF(OR(I116="",J116=""),"",IFERROR(J116-I116,""))</f>
        <v/>
      </c>
      <c r="L116" s="21" t="n"/>
      <c r="M116" s="20" t="n"/>
      <c r="N116" s="20" t="n"/>
      <c r="O116" s="41" t="n"/>
      <c r="P116" s="41" t="n"/>
      <c r="Q116" s="25">
        <f>IF(D116="","",IF(P116&lt;&gt;"",IFERROR(MAX(0,P116-D116),""),IF(OR(N116="Canceled",N116="Completed",N116=""),"",IFERROR(MAX(0,TODAY()-D116),""))))</f>
        <v/>
      </c>
      <c r="R116" s="26">
        <f>IF(A116="","",IF(OR(B116="",C116="",D116="",F116="",G116="",N116=""),"Missing details - review",IF(H116="No size change","No size change - review",IF(AND(P116&lt;&gt;"",P116&lt;D116),"Date order - review",IF(AND(N116&lt;&gt;"Completed",N116&lt;&gt;"Canceled",O116&lt;&gt;"",O116&lt;TODAY()),"Past due - review",IF(AND(ISNUMBER(Assumptions!$B$5),K116&lt;&gt;"",K116&lt;=-Assumptions!$B$5),"Revenue loss - review",IF(AND(ISNUMBER(Assumptions!$B$4),Q116&lt;&gt;"",Q116&gt;Assumptions!$B$4),"Wait time - review","")))))))</f>
        <v/>
      </c>
      <c r="S116" s="21" t="n"/>
      <c r="T116">
        <f>IF(Assumptions!D116="","",Assumptions!D116)</f>
        <v/>
      </c>
      <c r="U116">
        <f>IF(Assumptions!E116="","",Assumptions!E116)</f>
        <v/>
      </c>
      <c r="V116">
        <f>IF(Assumptions!F116="","",Assumptions!F116)</f>
        <v/>
      </c>
      <c r="W116">
        <f>IF(Assumptions!G116="","",Assumptions!G116)</f>
        <v/>
      </c>
      <c r="X116">
        <f>IF(Assumptions!H116="","",Assumptions!H116)</f>
        <v/>
      </c>
    </row>
    <row r="117" ht="28" customHeight="1">
      <c r="A117" s="20" t="n"/>
      <c r="B117" s="21" t="n"/>
      <c r="C117" s="20" t="n"/>
      <c r="D117" s="41" t="n"/>
      <c r="E117" s="17">
        <f>IF(D117="","",TEXT(D117,"mm/yyyy"))</f>
        <v/>
      </c>
      <c r="F117" s="42" t="n"/>
      <c r="G117" s="42" t="n"/>
      <c r="H117" s="17">
        <f>IF(OR(F117="",G117=""),"",IFERROR(IF(G117&gt;F117,"Upgrade",IF(G117&lt;F117,"Downgrade","No size change")),""))</f>
        <v/>
      </c>
      <c r="I117" s="43" t="n"/>
      <c r="J117" s="43" t="n"/>
      <c r="K117" s="39">
        <f>IF(OR(I117="",J117=""),"",IFERROR(J117-I117,""))</f>
        <v/>
      </c>
      <c r="L117" s="21" t="n"/>
      <c r="M117" s="20" t="n"/>
      <c r="N117" s="20" t="n"/>
      <c r="O117" s="41" t="n"/>
      <c r="P117" s="41" t="n"/>
      <c r="Q117" s="27">
        <f>IF(D117="","",IF(P117&lt;&gt;"",IFERROR(MAX(0,P117-D117),""),IF(OR(N117="Canceled",N117="Completed",N117=""),"",IFERROR(MAX(0,TODAY()-D117),""))))</f>
        <v/>
      </c>
      <c r="R117" s="28">
        <f>IF(A117="","",IF(OR(B117="",C117="",D117="",F117="",G117="",N117=""),"Missing details - review",IF(H117="No size change","No size change - review",IF(AND(P117&lt;&gt;"",P117&lt;D117),"Date order - review",IF(AND(N117&lt;&gt;"Completed",N117&lt;&gt;"Canceled",O117&lt;&gt;"",O117&lt;TODAY()),"Past due - review",IF(AND(ISNUMBER(Assumptions!$B$5),K117&lt;&gt;"",K117&lt;=-Assumptions!$B$5),"Revenue loss - review",IF(AND(ISNUMBER(Assumptions!$B$4),Q117&lt;&gt;"",Q117&gt;Assumptions!$B$4),"Wait time - review","")))))))</f>
        <v/>
      </c>
      <c r="S117" s="21" t="n"/>
      <c r="T117">
        <f>IF(Assumptions!D117="","",Assumptions!D117)</f>
        <v/>
      </c>
      <c r="U117">
        <f>IF(Assumptions!E117="","",Assumptions!E117)</f>
        <v/>
      </c>
      <c r="V117">
        <f>IF(Assumptions!F117="","",Assumptions!F117)</f>
        <v/>
      </c>
      <c r="W117">
        <f>IF(Assumptions!G117="","",Assumptions!G117)</f>
        <v/>
      </c>
      <c r="X117">
        <f>IF(Assumptions!H117="","",Assumptions!H117)</f>
        <v/>
      </c>
    </row>
    <row r="118" ht="28" customHeight="1">
      <c r="A118" s="20" t="n"/>
      <c r="B118" s="21" t="n"/>
      <c r="C118" s="20" t="n"/>
      <c r="D118" s="41" t="n"/>
      <c r="E118" s="12">
        <f>IF(D118="","",TEXT(D118,"mm/yyyy"))</f>
        <v/>
      </c>
      <c r="F118" s="42" t="n"/>
      <c r="G118" s="42" t="n"/>
      <c r="H118" s="12">
        <f>IF(OR(F118="",G118=""),"",IFERROR(IF(G118&gt;F118,"Upgrade",IF(G118&lt;F118,"Downgrade","No size change")),""))</f>
        <v/>
      </c>
      <c r="I118" s="43" t="n"/>
      <c r="J118" s="43" t="n"/>
      <c r="K118" s="36">
        <f>IF(OR(I118="",J118=""),"",IFERROR(J118-I118,""))</f>
        <v/>
      </c>
      <c r="L118" s="21" t="n"/>
      <c r="M118" s="20" t="n"/>
      <c r="N118" s="20" t="n"/>
      <c r="O118" s="41" t="n"/>
      <c r="P118" s="41" t="n"/>
      <c r="Q118" s="25">
        <f>IF(D118="","",IF(P118&lt;&gt;"",IFERROR(MAX(0,P118-D118),""),IF(OR(N118="Canceled",N118="Completed",N118=""),"",IFERROR(MAX(0,TODAY()-D118),""))))</f>
        <v/>
      </c>
      <c r="R118" s="26">
        <f>IF(A118="","",IF(OR(B118="",C118="",D118="",F118="",G118="",N118=""),"Missing details - review",IF(H118="No size change","No size change - review",IF(AND(P118&lt;&gt;"",P118&lt;D118),"Date order - review",IF(AND(N118&lt;&gt;"Completed",N118&lt;&gt;"Canceled",O118&lt;&gt;"",O118&lt;TODAY()),"Past due - review",IF(AND(ISNUMBER(Assumptions!$B$5),K118&lt;&gt;"",K118&lt;=-Assumptions!$B$5),"Revenue loss - review",IF(AND(ISNUMBER(Assumptions!$B$4),Q118&lt;&gt;"",Q118&gt;Assumptions!$B$4),"Wait time - review","")))))))</f>
        <v/>
      </c>
      <c r="S118" s="21" t="n"/>
      <c r="T118">
        <f>IF(Assumptions!D118="","",Assumptions!D118)</f>
        <v/>
      </c>
      <c r="U118">
        <f>IF(Assumptions!E118="","",Assumptions!E118)</f>
        <v/>
      </c>
      <c r="V118">
        <f>IF(Assumptions!F118="","",Assumptions!F118)</f>
        <v/>
      </c>
      <c r="W118">
        <f>IF(Assumptions!G118="","",Assumptions!G118)</f>
        <v/>
      </c>
      <c r="X118">
        <f>IF(Assumptions!H118="","",Assumptions!H118)</f>
        <v/>
      </c>
    </row>
    <row r="119" ht="28" customHeight="1">
      <c r="A119" s="20" t="n"/>
      <c r="B119" s="21" t="n"/>
      <c r="C119" s="20" t="n"/>
      <c r="D119" s="41" t="n"/>
      <c r="E119" s="17">
        <f>IF(D119="","",TEXT(D119,"mm/yyyy"))</f>
        <v/>
      </c>
      <c r="F119" s="42" t="n"/>
      <c r="G119" s="42" t="n"/>
      <c r="H119" s="17">
        <f>IF(OR(F119="",G119=""),"",IFERROR(IF(G119&gt;F119,"Upgrade",IF(G119&lt;F119,"Downgrade","No size change")),""))</f>
        <v/>
      </c>
      <c r="I119" s="43" t="n"/>
      <c r="J119" s="43" t="n"/>
      <c r="K119" s="39">
        <f>IF(OR(I119="",J119=""),"",IFERROR(J119-I119,""))</f>
        <v/>
      </c>
      <c r="L119" s="21" t="n"/>
      <c r="M119" s="20" t="n"/>
      <c r="N119" s="20" t="n"/>
      <c r="O119" s="41" t="n"/>
      <c r="P119" s="41" t="n"/>
      <c r="Q119" s="27">
        <f>IF(D119="","",IF(P119&lt;&gt;"",IFERROR(MAX(0,P119-D119),""),IF(OR(N119="Canceled",N119="Completed",N119=""),"",IFERROR(MAX(0,TODAY()-D119),""))))</f>
        <v/>
      </c>
      <c r="R119" s="28">
        <f>IF(A119="","",IF(OR(B119="",C119="",D119="",F119="",G119="",N119=""),"Missing details - review",IF(H119="No size change","No size change - review",IF(AND(P119&lt;&gt;"",P119&lt;D119),"Date order - review",IF(AND(N119&lt;&gt;"Completed",N119&lt;&gt;"Canceled",O119&lt;&gt;"",O119&lt;TODAY()),"Past due - review",IF(AND(ISNUMBER(Assumptions!$B$5),K119&lt;&gt;"",K119&lt;=-Assumptions!$B$5),"Revenue loss - review",IF(AND(ISNUMBER(Assumptions!$B$4),Q119&lt;&gt;"",Q119&gt;Assumptions!$B$4),"Wait time - review","")))))))</f>
        <v/>
      </c>
      <c r="S119" s="21" t="n"/>
      <c r="T119">
        <f>IF(Assumptions!D119="","",Assumptions!D119)</f>
        <v/>
      </c>
      <c r="U119">
        <f>IF(Assumptions!E119="","",Assumptions!E119)</f>
        <v/>
      </c>
      <c r="V119">
        <f>IF(Assumptions!F119="","",Assumptions!F119)</f>
        <v/>
      </c>
      <c r="W119">
        <f>IF(Assumptions!G119="","",Assumptions!G119)</f>
        <v/>
      </c>
      <c r="X119">
        <f>IF(Assumptions!H119="","",Assumptions!H119)</f>
        <v/>
      </c>
    </row>
    <row r="120" ht="28" customHeight="1">
      <c r="A120" s="20" t="n"/>
      <c r="B120" s="21" t="n"/>
      <c r="C120" s="20" t="n"/>
      <c r="D120" s="41" t="n"/>
      <c r="E120" s="12">
        <f>IF(D120="","",TEXT(D120,"mm/yyyy"))</f>
        <v/>
      </c>
      <c r="F120" s="42" t="n"/>
      <c r="G120" s="42" t="n"/>
      <c r="H120" s="12">
        <f>IF(OR(F120="",G120=""),"",IFERROR(IF(G120&gt;F120,"Upgrade",IF(G120&lt;F120,"Downgrade","No size change")),""))</f>
        <v/>
      </c>
      <c r="I120" s="43" t="n"/>
      <c r="J120" s="43" t="n"/>
      <c r="K120" s="36">
        <f>IF(OR(I120="",J120=""),"",IFERROR(J120-I120,""))</f>
        <v/>
      </c>
      <c r="L120" s="21" t="n"/>
      <c r="M120" s="20" t="n"/>
      <c r="N120" s="20" t="n"/>
      <c r="O120" s="41" t="n"/>
      <c r="P120" s="41" t="n"/>
      <c r="Q120" s="25">
        <f>IF(D120="","",IF(P120&lt;&gt;"",IFERROR(MAX(0,P120-D120),""),IF(OR(N120="Canceled",N120="Completed",N120=""),"",IFERROR(MAX(0,TODAY()-D120),""))))</f>
        <v/>
      </c>
      <c r="R120" s="26">
        <f>IF(A120="","",IF(OR(B120="",C120="",D120="",F120="",G120="",N120=""),"Missing details - review",IF(H120="No size change","No size change - review",IF(AND(P120&lt;&gt;"",P120&lt;D120),"Date order - review",IF(AND(N120&lt;&gt;"Completed",N120&lt;&gt;"Canceled",O120&lt;&gt;"",O120&lt;TODAY()),"Past due - review",IF(AND(ISNUMBER(Assumptions!$B$5),K120&lt;&gt;"",K120&lt;=-Assumptions!$B$5),"Revenue loss - review",IF(AND(ISNUMBER(Assumptions!$B$4),Q120&lt;&gt;"",Q120&gt;Assumptions!$B$4),"Wait time - review","")))))))</f>
        <v/>
      </c>
      <c r="S120" s="21" t="n"/>
      <c r="T120">
        <f>IF(Assumptions!D120="","",Assumptions!D120)</f>
        <v/>
      </c>
      <c r="U120">
        <f>IF(Assumptions!E120="","",Assumptions!E120)</f>
        <v/>
      </c>
      <c r="V120">
        <f>IF(Assumptions!F120="","",Assumptions!F120)</f>
        <v/>
      </c>
      <c r="W120">
        <f>IF(Assumptions!G120="","",Assumptions!G120)</f>
        <v/>
      </c>
      <c r="X120">
        <f>IF(Assumptions!H120="","",Assumptions!H120)</f>
        <v/>
      </c>
    </row>
    <row r="121" ht="28" customHeight="1">
      <c r="A121" s="20" t="n"/>
      <c r="B121" s="21" t="n"/>
      <c r="C121" s="20" t="n"/>
      <c r="D121" s="41" t="n"/>
      <c r="E121" s="17">
        <f>IF(D121="","",TEXT(D121,"mm/yyyy"))</f>
        <v/>
      </c>
      <c r="F121" s="42" t="n"/>
      <c r="G121" s="42" t="n"/>
      <c r="H121" s="17">
        <f>IF(OR(F121="",G121=""),"",IFERROR(IF(G121&gt;F121,"Upgrade",IF(G121&lt;F121,"Downgrade","No size change")),""))</f>
        <v/>
      </c>
      <c r="I121" s="43" t="n"/>
      <c r="J121" s="43" t="n"/>
      <c r="K121" s="39">
        <f>IF(OR(I121="",J121=""),"",IFERROR(J121-I121,""))</f>
        <v/>
      </c>
      <c r="L121" s="21" t="n"/>
      <c r="M121" s="20" t="n"/>
      <c r="N121" s="20" t="n"/>
      <c r="O121" s="41" t="n"/>
      <c r="P121" s="41" t="n"/>
      <c r="Q121" s="27">
        <f>IF(D121="","",IF(P121&lt;&gt;"",IFERROR(MAX(0,P121-D121),""),IF(OR(N121="Canceled",N121="Completed",N121=""),"",IFERROR(MAX(0,TODAY()-D121),""))))</f>
        <v/>
      </c>
      <c r="R121" s="28">
        <f>IF(A121="","",IF(OR(B121="",C121="",D121="",F121="",G121="",N121=""),"Missing details - review",IF(H121="No size change","No size change - review",IF(AND(P121&lt;&gt;"",P121&lt;D121),"Date order - review",IF(AND(N121&lt;&gt;"Completed",N121&lt;&gt;"Canceled",O121&lt;&gt;"",O121&lt;TODAY()),"Past due - review",IF(AND(ISNUMBER(Assumptions!$B$5),K121&lt;&gt;"",K121&lt;=-Assumptions!$B$5),"Revenue loss - review",IF(AND(ISNUMBER(Assumptions!$B$4),Q121&lt;&gt;"",Q121&gt;Assumptions!$B$4),"Wait time - review","")))))))</f>
        <v/>
      </c>
      <c r="S121" s="21" t="n"/>
      <c r="T121">
        <f>IF(Assumptions!D121="","",Assumptions!D121)</f>
        <v/>
      </c>
      <c r="U121">
        <f>IF(Assumptions!E121="","",Assumptions!E121)</f>
        <v/>
      </c>
      <c r="V121">
        <f>IF(Assumptions!F121="","",Assumptions!F121)</f>
        <v/>
      </c>
      <c r="W121">
        <f>IF(Assumptions!G121="","",Assumptions!G121)</f>
        <v/>
      </c>
      <c r="X121">
        <f>IF(Assumptions!H121="","",Assumptions!H121)</f>
        <v/>
      </c>
    </row>
    <row r="122" ht="28" customHeight="1">
      <c r="A122" s="20" t="n"/>
      <c r="B122" s="21" t="n"/>
      <c r="C122" s="20" t="n"/>
      <c r="D122" s="41" t="n"/>
      <c r="E122" s="12">
        <f>IF(D122="","",TEXT(D122,"mm/yyyy"))</f>
        <v/>
      </c>
      <c r="F122" s="42" t="n"/>
      <c r="G122" s="42" t="n"/>
      <c r="H122" s="12">
        <f>IF(OR(F122="",G122=""),"",IFERROR(IF(G122&gt;F122,"Upgrade",IF(G122&lt;F122,"Downgrade","No size change")),""))</f>
        <v/>
      </c>
      <c r="I122" s="43" t="n"/>
      <c r="J122" s="43" t="n"/>
      <c r="K122" s="36">
        <f>IF(OR(I122="",J122=""),"",IFERROR(J122-I122,""))</f>
        <v/>
      </c>
      <c r="L122" s="21" t="n"/>
      <c r="M122" s="20" t="n"/>
      <c r="N122" s="20" t="n"/>
      <c r="O122" s="41" t="n"/>
      <c r="P122" s="41" t="n"/>
      <c r="Q122" s="25">
        <f>IF(D122="","",IF(P122&lt;&gt;"",IFERROR(MAX(0,P122-D122),""),IF(OR(N122="Canceled",N122="Completed",N122=""),"",IFERROR(MAX(0,TODAY()-D122),""))))</f>
        <v/>
      </c>
      <c r="R122" s="26">
        <f>IF(A122="","",IF(OR(B122="",C122="",D122="",F122="",G122="",N122=""),"Missing details - review",IF(H122="No size change","No size change - review",IF(AND(P122&lt;&gt;"",P122&lt;D122),"Date order - review",IF(AND(N122&lt;&gt;"Completed",N122&lt;&gt;"Canceled",O122&lt;&gt;"",O122&lt;TODAY()),"Past due - review",IF(AND(ISNUMBER(Assumptions!$B$5),K122&lt;&gt;"",K122&lt;=-Assumptions!$B$5),"Revenue loss - review",IF(AND(ISNUMBER(Assumptions!$B$4),Q122&lt;&gt;"",Q122&gt;Assumptions!$B$4),"Wait time - review","")))))))</f>
        <v/>
      </c>
      <c r="S122" s="21" t="n"/>
      <c r="T122">
        <f>IF(Assumptions!D122="","",Assumptions!D122)</f>
        <v/>
      </c>
      <c r="U122">
        <f>IF(Assumptions!E122="","",Assumptions!E122)</f>
        <v/>
      </c>
      <c r="V122">
        <f>IF(Assumptions!F122="","",Assumptions!F122)</f>
        <v/>
      </c>
      <c r="W122">
        <f>IF(Assumptions!G122="","",Assumptions!G122)</f>
        <v/>
      </c>
      <c r="X122">
        <f>IF(Assumptions!H122="","",Assumptions!H122)</f>
        <v/>
      </c>
    </row>
    <row r="123" ht="28" customHeight="1">
      <c r="A123" s="20" t="n"/>
      <c r="B123" s="21" t="n"/>
      <c r="C123" s="20" t="n"/>
      <c r="D123" s="41" t="n"/>
      <c r="E123" s="17">
        <f>IF(D123="","",TEXT(D123,"mm/yyyy"))</f>
        <v/>
      </c>
      <c r="F123" s="42" t="n"/>
      <c r="G123" s="42" t="n"/>
      <c r="H123" s="17">
        <f>IF(OR(F123="",G123=""),"",IFERROR(IF(G123&gt;F123,"Upgrade",IF(G123&lt;F123,"Downgrade","No size change")),""))</f>
        <v/>
      </c>
      <c r="I123" s="43" t="n"/>
      <c r="J123" s="43" t="n"/>
      <c r="K123" s="39">
        <f>IF(OR(I123="",J123=""),"",IFERROR(J123-I123,""))</f>
        <v/>
      </c>
      <c r="L123" s="21" t="n"/>
      <c r="M123" s="20" t="n"/>
      <c r="N123" s="20" t="n"/>
      <c r="O123" s="41" t="n"/>
      <c r="P123" s="41" t="n"/>
      <c r="Q123" s="27">
        <f>IF(D123="","",IF(P123&lt;&gt;"",IFERROR(MAX(0,P123-D123),""),IF(OR(N123="Canceled",N123="Completed",N123=""),"",IFERROR(MAX(0,TODAY()-D123),""))))</f>
        <v/>
      </c>
      <c r="R123" s="28">
        <f>IF(A123="","",IF(OR(B123="",C123="",D123="",F123="",G123="",N123=""),"Missing details - review",IF(H123="No size change","No size change - review",IF(AND(P123&lt;&gt;"",P123&lt;D123),"Date order - review",IF(AND(N123&lt;&gt;"Completed",N123&lt;&gt;"Canceled",O123&lt;&gt;"",O123&lt;TODAY()),"Past due - review",IF(AND(ISNUMBER(Assumptions!$B$5),K123&lt;&gt;"",K123&lt;=-Assumptions!$B$5),"Revenue loss - review",IF(AND(ISNUMBER(Assumptions!$B$4),Q123&lt;&gt;"",Q123&gt;Assumptions!$B$4),"Wait time - review","")))))))</f>
        <v/>
      </c>
      <c r="S123" s="21" t="n"/>
      <c r="T123">
        <f>IF(Assumptions!D123="","",Assumptions!D123)</f>
        <v/>
      </c>
      <c r="U123">
        <f>IF(Assumptions!E123="","",Assumptions!E123)</f>
        <v/>
      </c>
      <c r="V123">
        <f>IF(Assumptions!F123="","",Assumptions!F123)</f>
        <v/>
      </c>
      <c r="W123">
        <f>IF(Assumptions!G123="","",Assumptions!G123)</f>
        <v/>
      </c>
      <c r="X123">
        <f>IF(Assumptions!H123="","",Assumptions!H123)</f>
        <v/>
      </c>
    </row>
  </sheetData>
  <autoFilter ref="A3:S123"/>
  <mergeCells count="1">
    <mergeCell ref="A1:S1"/>
  </mergeCells>
  <conditionalFormatting sqref="R4:R123">
    <cfRule type="expression" priority="1" dxfId="1">
      <formula>LEN($R4)&gt;0</formula>
    </cfRule>
  </conditionalFormatting>
  <conditionalFormatting sqref="K4:K123">
    <cfRule type="expression" priority="2" dxfId="0">
      <formula>AND(ISNUMBER($K4),$K4&gt;0)</formula>
    </cfRule>
    <cfRule type="expression" priority="3" dxfId="1">
      <formula>AND(ISNUMBER($K4),$K4&lt;0)</formula>
    </cfRule>
  </conditionalFormatting>
  <conditionalFormatting sqref="O4:O123">
    <cfRule type="expression" priority="4" dxfId="2">
      <formula>AND($A4&lt;&gt;"",$O4&lt;&gt;"",$O4&lt;TODAY(),$N4&lt;&gt;"Completed",$N4&lt;&gt;"Canceled")</formula>
    </cfRule>
  </conditionalFormatting>
  <dataValidations count="10">
    <dataValidation sqref="A4:A123" showDropDown="0" showInputMessage="0" showErrorMessage="1" allowBlank="0" errorTitle="Duplicate request ID" error="Request IDs must be unique within this tracker." type="custom">
      <formula1>=OR(A4="",COUNTIF($A$4:$A$123,A4)=1)</formula1>
    </dataValidation>
    <dataValidation sqref="B4:B123" showDropDown="0" showInputMessage="0" showErrorMessage="1" allowBlank="0" errorTitle="Facility choice" error="Select a facility listed on the Assumptions sheet." type="list">
      <formula1>$T$4:$T$11</formula1>
    </dataValidation>
    <dataValidation sqref="D4:D123" showDropDown="0" showInputMessage="0" showErrorMessage="1" allowBlank="0" errorTitle="Request date" error="Enter a valid request date within the prepared operating range." type="date" operator="between">
      <formula1>DATE(YEAR(TODAY())-5,1,1)</formula1>
      <formula2>DATE(YEAR(TODAY())+1,12,31)</formula2>
    </dataValidation>
    <dataValidation sqref="F4:F123 G4:G123" showDropDown="0" showInputMessage="0" showErrorMessage="1" allowBlank="0" errorTitle="Unit size" error="Select a square-foot size listed on the Assumptions sheet." type="list">
      <formula1>$X$4:$X$11</formula1>
    </dataValidation>
    <dataValidation sqref="I4:I123 J4:J123" showDropDown="0" showInputMessage="0" showErrorMessage="1" allowBlank="0" errorTitle="Monthly rent" error="Enter a monthly dollar amount from $0.00 through $10,000.00." type="decimal" operator="between">
      <formula1>0</formula1>
      <formula2>10000</formula2>
    </dataValidation>
    <dataValidation sqref="L4:L123" showDropDown="0" showInputMessage="0" showErrorMessage="1" allowBlank="0" errorTitle="Reason choice" error="Select a reason listed on the Assumptions sheet." type="list">
      <formula1>$V$4:$V$11</formula1>
    </dataValidation>
    <dataValidation sqref="M4:M123" showDropDown="0" showInputMessage="0" showErrorMessage="1" allowBlank="0" errorTitle="Owner choice" error="Select an owner listed on the Assumptions sheet." type="list">
      <formula1>$W$4:$W$11</formula1>
    </dataValidation>
    <dataValidation sqref="N4:N123" showDropDown="0" showInputMessage="0" showErrorMessage="1" allowBlank="0" errorTitle="Status choice" error="Select a status listed on the Assumptions sheet." type="list">
      <formula1>$U$4:$U$11</formula1>
    </dataValidation>
    <dataValidation sqref="O4:O123" showDropDown="0" showInputMessage="0" showErrorMessage="1" allowBlank="0" errorTitle="Due date" error="Enter a due date on or after the request date." type="custom">
      <formula1>=OR(O4="",AND(ISNUMBER(O4),ISNUMBER(D4),O4&gt;=D4,O4&lt;=DATE(YEAR(TODAY())+2,12,31)))</formula1>
    </dataValidation>
    <dataValidation sqref="P4:P123" showDropDown="0" showInputMessage="0" showErrorMessage="1" allowBlank="0" errorTitle="Completed date" error="Enter a completed date from the request date through today." type="custom">
      <formula1>=OR(P4="",AND(ISNUMBER(P4),ISNUMBER(D4),P4&gt;=D4,P4&lt;=TODAY()))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  <col width="39" customWidth="1" min="4" max="4"/>
    <col width="16" customWidth="1" min="5" max="5"/>
    <col width="29" customWidth="1" min="6" max="6"/>
    <col width="27" customWidth="1" min="7" max="7"/>
    <col width="14" customWidth="1" min="8" max="8"/>
  </cols>
  <sheetData>
    <row r="1" ht="26" customHeight="1">
      <c r="A1" s="1" t="inlineStr">
        <is>
          <t>Self Storage Unit Size Change Tracker Assumptions</t>
        </is>
      </c>
      <c r="B1" s="30" t="n"/>
      <c r="C1" s="30" t="n"/>
      <c r="D1" s="30" t="n"/>
      <c r="E1" s="30" t="n"/>
      <c r="F1" s="30" t="n"/>
      <c r="G1" s="30" t="n"/>
      <c r="H1" s="31" t="n"/>
    </row>
    <row r="2" ht="30" customHeight="1">
      <c r="A2" s="19" t="inlineStr">
        <is>
          <t>Edit thresholds and list choices as operating needs change. All facilities and people shown are fictional examples.</t>
        </is>
      </c>
    </row>
    <row r="3">
      <c r="A3" s="8" t="inlineStr">
        <is>
          <t>Threshold</t>
        </is>
      </c>
      <c r="B3" s="8" t="inlineStr">
        <is>
          <t>Value</t>
        </is>
      </c>
      <c r="D3" s="8" t="inlineStr">
        <is>
          <t>Facility</t>
        </is>
      </c>
      <c r="E3" s="8" t="inlineStr">
        <is>
          <t>Status</t>
        </is>
      </c>
      <c r="F3" s="8" t="inlineStr">
        <is>
          <t>Reason</t>
        </is>
      </c>
      <c r="G3" s="8" t="inlineStr">
        <is>
          <t>Owner</t>
        </is>
      </c>
      <c r="H3" s="8" t="inlineStr">
        <is>
          <t>Size</t>
        </is>
      </c>
    </row>
    <row r="4">
      <c r="A4" s="12" t="inlineStr">
        <is>
          <t>Target wait time (days)</t>
        </is>
      </c>
      <c r="B4" s="29" t="n">
        <v>14</v>
      </c>
      <c r="D4" s="20" t="inlineStr">
        <is>
          <t>Fictional Bluebird Storage - North</t>
        </is>
      </c>
      <c r="E4" s="20" t="inlineStr">
        <is>
          <t>Requested</t>
        </is>
      </c>
      <c r="F4" s="20" t="inlineStr">
        <is>
          <t>More household space</t>
        </is>
      </c>
      <c r="G4" s="20" t="inlineStr">
        <is>
          <t>Fictional Alex Rivera</t>
        </is>
      </c>
      <c r="H4" s="42" t="n">
        <v>25</v>
      </c>
    </row>
    <row r="5">
      <c r="A5" s="17" t="inlineStr">
        <is>
          <t>Revenue loss review threshold</t>
        </is>
      </c>
      <c r="B5" s="43" t="n">
        <v>75</v>
      </c>
      <c r="D5" s="20" t="inlineStr">
        <is>
          <t>Fictional Bluebird Storage - South</t>
        </is>
      </c>
      <c r="E5" s="20" t="inlineStr">
        <is>
          <t>Waitlisted</t>
        </is>
      </c>
      <c r="F5" s="20" t="inlineStr">
        <is>
          <t>Less space needed</t>
        </is>
      </c>
      <c r="G5" s="20" t="inlineStr">
        <is>
          <t>Fictional Jordan Lee</t>
        </is>
      </c>
      <c r="H5" s="42" t="n">
        <v>50</v>
      </c>
    </row>
    <row r="6">
      <c r="A6" s="12" t="inlineStr">
        <is>
          <t>Upcoming due window (days)</t>
        </is>
      </c>
      <c r="B6" s="29" t="n">
        <v>7</v>
      </c>
      <c r="D6" s="20" t="inlineStr">
        <is>
          <t>Fictional Cedar Key Storage</t>
        </is>
      </c>
      <c r="E6" s="20" t="inlineStr">
        <is>
          <t>Approved</t>
        </is>
      </c>
      <c r="F6" s="20" t="inlineStr">
        <is>
          <t>Business inventory change</t>
        </is>
      </c>
      <c r="G6" s="20" t="inlineStr">
        <is>
          <t>Fictional Casey Morgan</t>
        </is>
      </c>
      <c r="H6" s="42" t="n">
        <v>75</v>
      </c>
    </row>
    <row r="7">
      <c r="D7" s="20" t="n"/>
      <c r="E7" s="20" t="inlineStr">
        <is>
          <t>Completed</t>
        </is>
      </c>
      <c r="F7" s="20" t="inlineStr">
        <is>
          <t>Budget preference</t>
        </is>
      </c>
      <c r="G7" s="20" t="inlineStr">
        <is>
          <t>Fictional Taylor Brooks</t>
        </is>
      </c>
      <c r="H7" s="42" t="n">
        <v>100</v>
      </c>
    </row>
    <row r="8">
      <c r="D8" s="20" t="n"/>
      <c r="E8" s="20" t="inlineStr">
        <is>
          <t>Canceled</t>
        </is>
      </c>
      <c r="F8" s="20" t="inlineStr">
        <is>
          <t>Accessibility preference</t>
        </is>
      </c>
      <c r="G8" s="20" t="n"/>
      <c r="H8" s="42" t="n">
        <v>150</v>
      </c>
    </row>
    <row r="9">
      <c r="D9" s="20" t="n"/>
      <c r="E9" s="20" t="n"/>
      <c r="F9" s="20" t="inlineStr">
        <is>
          <t>Other</t>
        </is>
      </c>
      <c r="G9" s="20" t="n"/>
      <c r="H9" s="42" t="n">
        <v>200</v>
      </c>
    </row>
    <row r="10">
      <c r="D10" s="20" t="n"/>
      <c r="E10" s="20" t="n"/>
      <c r="F10" s="20" t="n"/>
      <c r="G10" s="20" t="n"/>
      <c r="H10" s="42" t="n">
        <v>250</v>
      </c>
    </row>
    <row r="11">
      <c r="D11" s="20" t="n"/>
      <c r="E11" s="20" t="n"/>
      <c r="F11" s="20" t="n"/>
      <c r="G11" s="20" t="n"/>
      <c r="H11" s="42" t="n">
        <v>300</v>
      </c>
    </row>
  </sheetData>
  <mergeCells count="1">
    <mergeCell ref="A1:H1"/>
  </mergeCells>
  <dataValidations count="2">
    <dataValidation sqref="B4 B6" showDropDown="0" showInputMessage="1" showErrorMessage="1" allowBlank="0" errorTitle="Review threshold" error="Enter a whole number from 1 through 365." promptTitle="Editable threshold" prompt="Enter the number of calendar days used for review." type="whole" operator="between">
      <formula1>1</formula1>
      <formula2>365</formula2>
    </dataValidation>
    <dataValidation sqref="B5" showDropDown="0" showInputMessage="1" showErrorMessage="1" allowBlank="0" errorTitle="Review threshold" error="Enter a dollar amount from $0.00 through $10,000.00." promptTitle="Editable threshold" prompt="Enter a positive monthly revenue-loss amount for human review." type="decimal" operator="between">
      <formula1>0</formula1>
      <formula2>10000</formula2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2026-09-12T11:03:04Z</dcterms:created>
  <dcterms:modified xmlns:dcterms="http://purl.org/dc/terms/" xmlns:xsi="http://www.w3.org/2001/XMLSchema-instance" xsi:type="dcterms:W3CDTF">2026-09-12T11:03:04+00:00Z</dcterms:modified>
</cp:coreProperties>
</file>