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Unit Mix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'Unit Mix'!$A$4:$U$104</definedName>
    <definedName name="_xlnm._FilterDatabase" localSheetId="2" hidden="1">'Assumptions'!$A$4:$G$16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#,##0 &quot;sq ft&quot;"/>
    <numFmt numFmtId="165" formatCode="0.0%"/>
    <numFmt numFmtId="166" formatCode="$#,##0.00;[Red]-$#,##0.00"/>
    <numFmt numFmtId="167" formatCode="$0.00 &quot;per sq ft&quot;"/>
    <numFmt numFmtId="168" formatCode="0.0 &quot;units&quot;"/>
    <numFmt numFmtId="169" formatCode="mm/dd/yyyy"/>
    <numFmt numFmtId="170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  <font>
      <name val="Calibri"/>
      <color rgb="00243746"/>
      <sz val="9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0A91D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3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3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left" vertical="center" wrapText="1"/>
    </xf>
    <xf numFmtId="168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left" vertical="center" wrapText="1"/>
    </xf>
    <xf numFmtId="169" fontId="3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left" vertical="center" wrapText="1"/>
    </xf>
    <xf numFmtId="170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8" fontId="3" fillId="5" borderId="1" applyAlignment="1" pivotButton="0" quotePrefix="0" xfId="0">
      <alignment horizontal="left" vertical="center" wrapText="1"/>
    </xf>
    <xf numFmtId="169" fontId="3" fillId="7" borderId="1" applyAlignment="1" pivotButton="0" quotePrefix="0" xfId="0">
      <alignment horizontal="left" vertical="center" wrapText="1"/>
    </xf>
    <xf numFmtId="168" fontId="3" fillId="4" borderId="1" applyAlignment="1" pivotButton="0" quotePrefix="0" xfId="0">
      <alignment horizontal="left" vertical="center" wrapText="1"/>
    </xf>
    <xf numFmtId="170" fontId="3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Modeled Monthly Revenue by Climate Class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'Summary'!B17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'Summary'!$A$18:$A$20</f>
            </numRef>
          </cat>
          <val>
            <numRef>
              <f>'Summary'!$B$18:$B$20</f>
            </numRef>
          </val>
        </ser>
        <dLbls>
          <showLegendKey val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Modeled Monthly Revenue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Climate Class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3888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7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8" customHeight="1">
      <c r="A1" s="1" t="inlineStr">
        <is>
          <t>Self Storage Unit Mix Revenue Model Summary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5" t="n"/>
    </row>
    <row r="2"/>
    <row r="3">
      <c r="A3" s="2" t="inlineStr">
        <is>
          <t>Portfolio Indicator</t>
        </is>
      </c>
      <c r="B3" s="2" t="inlineStr">
        <is>
          <t>Calculated Value</t>
        </is>
      </c>
      <c r="C3" s="2" t="inlineStr">
        <is>
          <t>Unit</t>
        </is>
      </c>
    </row>
    <row r="4">
      <c r="A4" s="3" t="inlineStr">
        <is>
          <t>Facilities Entered</t>
        </is>
      </c>
      <c r="B4" s="4">
        <f>IFERROR(IF(COUNTIF('Unit Mix'!$A$5:$A$104,"&lt;&gt;")=0,"",SUMPRODUCT(--(COUNTIF('Unit Mix'!$A$5:$A$104,'Assumptions'!$A$5:$A$16)&gt;0))),"")</f>
        <v/>
      </c>
      <c r="C4" s="3" t="inlineStr">
        <is>
          <t>facilities</t>
        </is>
      </c>
    </row>
    <row r="5">
      <c r="A5" s="5" t="inlineStr">
        <is>
          <t>Included Model Lines</t>
        </is>
      </c>
      <c r="B5" s="6">
        <f>IF(COUNTIF('Unit Mix'!$P$5:$P$104,"Included")=0,"",COUNTIF('Unit Mix'!$P$5:$P$104,"Included"))</f>
        <v/>
      </c>
      <c r="C5" s="5" t="inlineStr">
        <is>
          <t>lines</t>
        </is>
      </c>
    </row>
    <row r="6">
      <c r="A6" s="3" t="inlineStr">
        <is>
          <t>Total Included Units</t>
        </is>
      </c>
      <c r="B6" s="4">
        <f>IF(COUNTIF('Unit Mix'!$P$5:$P$104,"Included")=0,"",SUMIF('Unit Mix'!$P$5:$P$104,"Included",'Unit Mix'!$F$5:$F$104))</f>
        <v/>
      </c>
      <c r="C6" s="3" t="inlineStr">
        <is>
          <t>units</t>
        </is>
      </c>
    </row>
    <row r="7">
      <c r="A7" s="5" t="inlineStr">
        <is>
          <t>Total Rentable Square Feet</t>
        </is>
      </c>
      <c r="B7" s="7">
        <f>IF(COUNTIF('Unit Mix'!$P$5:$P$104,"Included")=0,"",SUMIF('Unit Mix'!$P$5:$P$104,"Included",'Unit Mix'!$J$5:$J$104))</f>
        <v/>
      </c>
      <c r="C7" s="5" t="inlineStr">
        <is>
          <t>square feet</t>
        </is>
      </c>
    </row>
    <row r="8">
      <c r="A8" s="3" t="inlineStr">
        <is>
          <t>Weighted Physical Occupancy</t>
        </is>
      </c>
      <c r="B8" s="8">
        <f>IFERROR(SUMIF('Unit Mix'!$P$5:$P$104,"Included",'Unit Mix'!$K$5:$K$104)/SUMIF('Unit Mix'!$P$5:$P$104,"Included",'Unit Mix'!$F$5:$F$104),"")</f>
        <v/>
      </c>
      <c r="C8" s="3" t="inlineStr">
        <is>
          <t>percentage</t>
        </is>
      </c>
    </row>
    <row r="9">
      <c r="A9" s="5" t="inlineStr">
        <is>
          <t>Weighted Economic Occupancy</t>
        </is>
      </c>
      <c r="B9" s="9">
        <f>IFERROR(SUMIF('Unit Mix'!$P$5:$P$104,"Included",'Unit Mix'!$M$5:$M$104)/SUMIF('Unit Mix'!$P$5:$P$104,"Included",'Unit Mix'!$L$5:$L$104),"")</f>
        <v/>
      </c>
      <c r="C9" s="5" t="inlineStr">
        <is>
          <t>percentage</t>
        </is>
      </c>
    </row>
    <row r="10">
      <c r="A10" s="3" t="inlineStr">
        <is>
          <t>Gross Potential Monthly Rent</t>
        </is>
      </c>
      <c r="B10" s="10">
        <f>IF(COUNTIF('Unit Mix'!$P$5:$P$104,"Included")=0,"",SUMIF('Unit Mix'!$P$5:$P$104,"Included",'Unit Mix'!$L$5:$L$104))</f>
        <v/>
      </c>
      <c r="C10" s="3" t="inlineStr">
        <is>
          <t>US dollars per month</t>
        </is>
      </c>
    </row>
    <row r="11">
      <c r="A11" s="5" t="inlineStr">
        <is>
          <t>Modeled Monthly Revenue</t>
        </is>
      </c>
      <c r="B11" s="10">
        <f>IF(COUNTIF('Unit Mix'!$P$5:$P$104,"Included")=0,"",SUMIF('Unit Mix'!$P$5:$P$104,"Included",'Unit Mix'!$M$5:$M$104))</f>
        <v/>
      </c>
      <c r="C11" s="5" t="inlineStr">
        <is>
          <t>US dollars per month</t>
        </is>
      </c>
    </row>
    <row r="12">
      <c r="A12" s="3" t="inlineStr">
        <is>
          <t>Annualized Modeled Revenue</t>
        </is>
      </c>
      <c r="B12" s="10">
        <f>IF($B$11="","",$B$11*'Assumptions'!$J$9)</f>
        <v/>
      </c>
      <c r="C12" s="3" t="inlineStr">
        <is>
          <t>US dollars</t>
        </is>
      </c>
    </row>
    <row r="13">
      <c r="A13" s="5" t="inlineStr">
        <is>
          <t>Weighted Average Street Rate</t>
        </is>
      </c>
      <c r="B13" s="11">
        <f>IFERROR(SUMIF('Unit Mix'!$P$5:$P$104,"Included",'Unit Mix'!$L$5:$L$104)/SUMIF('Unit Mix'!$P$5:$P$104,"Included",'Unit Mix'!$F$5:$F$104),"")</f>
        <v/>
      </c>
      <c r="C13" s="5" t="inlineStr">
        <is>
          <t>US dollars per unit</t>
        </is>
      </c>
    </row>
    <row r="14">
      <c r="A14" s="3" t="inlineStr">
        <is>
          <t>Modeled Monthly Revenue per Square Foot</t>
        </is>
      </c>
      <c r="B14" s="12">
        <f>IFERROR(SUMIF('Unit Mix'!$P$5:$P$104,"Included",'Unit Mix'!$M$5:$M$104)/SUMIF('Unit Mix'!$P$5:$P$104,"Included",'Unit Mix'!$J$5:$J$104),"")</f>
        <v/>
      </c>
      <c r="C14" s="3" t="inlineStr">
        <is>
          <t>US dollars per square foot</t>
        </is>
      </c>
    </row>
    <row r="15"/>
    <row r="16"/>
    <row r="17">
      <c r="A17" s="2" t="inlineStr">
        <is>
          <t>Climate Class</t>
        </is>
      </c>
      <c r="B17" s="2" t="inlineStr">
        <is>
          <t>Modeled Monthly Revenue</t>
        </is>
      </c>
      <c r="C17" s="2" t="inlineStr">
        <is>
          <t>Revenue Contribution</t>
        </is>
      </c>
    </row>
    <row r="18">
      <c r="A18" s="3" t="inlineStr">
        <is>
          <t>Drive-Up</t>
        </is>
      </c>
      <c r="B18" s="13">
        <f>IF(COUNTIFS('Unit Mix'!$E$5:$E$104,$A18,'Unit Mix'!$P$5:$P$104,"Included")=0,"",SUMIFS('Unit Mix'!$M$5:$M$104,'Unit Mix'!$E$5:$E$104,$A18,'Unit Mix'!$P$5:$P$104,"Included"))</f>
        <v/>
      </c>
      <c r="C18" s="8">
        <f>IFERROR($B18/SUM('Unit Mix'!$M$5:$M$104),"")</f>
        <v/>
      </c>
    </row>
    <row r="19">
      <c r="A19" s="5" t="inlineStr">
        <is>
          <t>Climate-Controlled</t>
        </is>
      </c>
      <c r="B19" s="11">
        <f>IF(COUNTIFS('Unit Mix'!$E$5:$E$104,$A19,'Unit Mix'!$P$5:$P$104,"Included")=0,"",SUMIFS('Unit Mix'!$M$5:$M$104,'Unit Mix'!$E$5:$E$104,$A19,'Unit Mix'!$P$5:$P$104,"Included"))</f>
        <v/>
      </c>
      <c r="C19" s="9">
        <f>IFERROR($B19/SUM('Unit Mix'!$M$5:$M$104),"")</f>
        <v/>
      </c>
    </row>
    <row r="20">
      <c r="A20" s="3" t="inlineStr">
        <is>
          <t>Outdoor Parking</t>
        </is>
      </c>
      <c r="B20" s="13">
        <f>IF(COUNTIFS('Unit Mix'!$E$5:$E$104,$A20,'Unit Mix'!$P$5:$P$104,"Included")=0,"",SUMIFS('Unit Mix'!$M$5:$M$104,'Unit Mix'!$E$5:$E$104,$A20,'Unit Mix'!$P$5:$P$104,"Included"))</f>
        <v/>
      </c>
      <c r="C20" s="8">
        <f>IFERROR($B20/SUM('Unit Mix'!$M$5:$M$104),"")</f>
        <v/>
      </c>
    </row>
  </sheetData>
  <mergeCells count="1">
    <mergeCell ref="A1:N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1" customWidth="1" min="3" max="3"/>
    <col width="11" customWidth="1" min="4" max="4"/>
    <col width="22" customWidth="1" min="5" max="5"/>
    <col width="12" customWidth="1" min="6" max="6"/>
    <col width="17" customWidth="1" min="7" max="7"/>
    <col width="17" customWidth="1" min="8" max="8"/>
    <col width="17" customWidth="1" min="9" max="9"/>
    <col width="20" customWidth="1" min="10" max="10"/>
    <col width="15" customWidth="1" min="11" max="11"/>
    <col width="20" customWidth="1" min="12" max="12"/>
    <col width="20" customWidth="1" min="13" max="13"/>
    <col width="17" customWidth="1" min="14" max="14"/>
    <col width="20" customWidth="1" min="15" max="15"/>
    <col width="18" customWidth="1" min="16" max="16"/>
    <col width="26" customWidth="1" min="17" max="17"/>
    <col width="14" customWidth="1" min="18" max="18"/>
    <col width="16" customWidth="1" min="19" max="19"/>
    <col width="38" customWidth="1" min="20" max="20"/>
    <col width="25" customWidth="1" min="21" max="21"/>
  </cols>
  <sheetData>
    <row r="1" ht="28" customHeight="1">
      <c r="A1" s="1" t="inlineStr">
        <is>
          <t>Self Storage Unit Mix Revenue Model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4" t="n"/>
      <c r="U1" s="35" t="n"/>
    </row>
    <row r="2">
      <c r="A2" s="14" t="inlineStr">
        <is>
          <t>Enter fictional unit-mix assumptions in yellow cells. Derived values recalculate when the workbook opens.</t>
        </is>
      </c>
    </row>
    <row r="3"/>
    <row r="4" ht="42" customHeight="1">
      <c r="A4" s="15" t="inlineStr">
        <is>
          <t>Facility</t>
        </is>
      </c>
      <c r="B4" s="15" t="inlineStr">
        <is>
          <t>Unit Type</t>
        </is>
      </c>
      <c r="C4" s="15" t="inlineStr">
        <is>
          <t>Width (ft)</t>
        </is>
      </c>
      <c r="D4" s="15" t="inlineStr">
        <is>
          <t>Length (ft)</t>
        </is>
      </c>
      <c r="E4" s="15" t="inlineStr">
        <is>
          <t>Climate Class</t>
        </is>
      </c>
      <c r="F4" s="15" t="inlineStr">
        <is>
          <t>Unit Count</t>
        </is>
      </c>
      <c r="G4" s="15" t="inlineStr">
        <is>
          <t>Street Rate per Unit</t>
        </is>
      </c>
      <c r="H4" s="15" t="inlineStr">
        <is>
          <t>Physical Occupancy</t>
        </is>
      </c>
      <c r="I4" s="15" t="inlineStr">
        <is>
          <t>Economic Occupancy</t>
        </is>
      </c>
      <c r="J4" s="15" t="inlineStr">
        <is>
          <t>Total Rentable Square Feet</t>
        </is>
      </c>
      <c r="K4" s="15" t="inlineStr">
        <is>
          <t>Occupied Units</t>
        </is>
      </c>
      <c r="L4" s="15" t="inlineStr">
        <is>
          <t>Gross Potential Monthly Rent</t>
        </is>
      </c>
      <c r="M4" s="15" t="inlineStr">
        <is>
          <t>Modeled Monthly Revenue</t>
        </is>
      </c>
      <c r="N4" s="15" t="inlineStr">
        <is>
          <t>Revenue Contribution</t>
        </is>
      </c>
      <c r="O4" s="15" t="inlineStr">
        <is>
          <t>Monthly Revenue per Square Foot</t>
        </is>
      </c>
      <c r="P4" s="15" t="inlineStr">
        <is>
          <t>Status</t>
        </is>
      </c>
      <c r="Q4" s="15" t="inlineStr">
        <is>
          <t>Owner</t>
        </is>
      </c>
      <c r="R4" s="15" t="inlineStr">
        <is>
          <t>Period</t>
        </is>
      </c>
      <c r="S4" s="15" t="inlineStr">
        <is>
          <t>Review Due Date</t>
        </is>
      </c>
      <c r="T4" s="15" t="inlineStr">
        <is>
          <t>Notes</t>
        </is>
      </c>
      <c r="U4" s="15" t="inlineStr">
        <is>
          <t>Human Review Flag</t>
        </is>
      </c>
    </row>
    <row r="5">
      <c r="A5" s="16" t="inlineStr">
        <is>
          <t>Fictional Juniper Key Storage</t>
        </is>
      </c>
      <c r="B5" s="16" t="inlineStr">
        <is>
          <t>5x5</t>
        </is>
      </c>
      <c r="C5" s="6">
        <f>IF(OR($A5="",$B5=""),"",IFERROR(VLOOKUP($B5,'Assumptions'!$E$5:$G$16,2,FALSE),""))</f>
        <v/>
      </c>
      <c r="D5" s="6">
        <f>IF(OR($A5="",$B5=""),"",IFERROR(VLOOKUP($B5,'Assumptions'!$E$5:$G$16,3,FALSE),""))</f>
        <v/>
      </c>
      <c r="E5" s="16" t="inlineStr">
        <is>
          <t>Climate-Controlled</t>
        </is>
      </c>
      <c r="F5" s="17" t="n">
        <v>40</v>
      </c>
      <c r="G5" s="18" t="n">
        <v>69</v>
      </c>
      <c r="H5" s="19" t="n">
        <v>0.95</v>
      </c>
      <c r="I5" s="19" t="n">
        <v>0.89</v>
      </c>
      <c r="J5" s="7">
        <f>IF(OR($A5="",COUNT($C5:$D5,$F5)&lt;3),"",$C5*$D5*$F5)</f>
        <v/>
      </c>
      <c r="K5" s="36">
        <f>IF(OR($A5="",COUNT($F5,$H5)&lt;2),"",ROUND($F5*$H5,1))</f>
        <v/>
      </c>
      <c r="L5" s="21">
        <f>IF(OR($A5="",COUNT($F5:$G5)&lt;2),"",$F5*$G5)</f>
        <v/>
      </c>
      <c r="M5" s="21">
        <f>IF(OR($A5="",COUNT($L5,$I5)&lt;2),"",$L5*$I5)</f>
        <v/>
      </c>
      <c r="N5" s="22">
        <f>IF(OR($A5="",$P5&lt;&gt;"Included"),"",IFERROR($M5/SUMIF($P$5:$P$104,"Included",$M$5:$M$104),""))</f>
        <v/>
      </c>
      <c r="O5" s="23">
        <f>IF($A5="","",IFERROR($M5/$J5,""))</f>
        <v/>
      </c>
      <c r="P5" s="16" t="inlineStr">
        <is>
          <t>Included</t>
        </is>
      </c>
      <c r="Q5" s="16" t="inlineStr">
        <is>
          <t>Fictional North Team</t>
        </is>
      </c>
      <c r="R5" s="37" t="n">
        <v>46266</v>
      </c>
      <c r="S5" s="37" t="n">
        <v>46296</v>
      </c>
      <c r="T5" s="25" t="inlineStr">
        <is>
          <t>Fictional entry-level climate mix.</t>
        </is>
      </c>
      <c r="U5" s="5">
        <f>IF($A5="","",IF(OR($B5="",$C5="",$D5="",$E5="",$F5="",$G5="",$H5="",$I5="",$P5="",$Q5="",$R5=""),"Review incomplete inputs",IF(OR($F5&gt;'Assumptions'!$J$5,$G5&gt;'Assumptions'!$J$6,$H5&lt;'Assumptions'!$J$7,$H5&gt;'Assumptions'!$J$8,$I5&lt;'Assumptions'!$J$7,$I5&gt;'Assumptions'!$J$8,$I5&gt;$H5),"Review model inputs",IF(AND($P5="Included",$S5&lt;&gt;"",$S5&lt;TODAY()),"Review due date",""))))</f>
        <v/>
      </c>
    </row>
    <row r="6">
      <c r="A6" s="16" t="inlineStr">
        <is>
          <t>Fictional Juniper Key Storage</t>
        </is>
      </c>
      <c r="B6" s="16" t="inlineStr">
        <is>
          <t>5x10</t>
        </is>
      </c>
      <c r="C6" s="4">
        <f>IF(OR($A6="",$B6=""),"",IFERROR(VLOOKUP($B6,'Assumptions'!$E$5:$G$16,2,FALSE),""))</f>
        <v/>
      </c>
      <c r="D6" s="4">
        <f>IF(OR($A6="",$B6=""),"",IFERROR(VLOOKUP($B6,'Assumptions'!$E$5:$G$16,3,FALSE),""))</f>
        <v/>
      </c>
      <c r="E6" s="16" t="inlineStr">
        <is>
          <t>Climate-Controlled</t>
        </is>
      </c>
      <c r="F6" s="17" t="n">
        <v>55</v>
      </c>
      <c r="G6" s="18" t="n">
        <v>109</v>
      </c>
      <c r="H6" s="19" t="n">
        <v>0.93</v>
      </c>
      <c r="I6" s="19" t="n">
        <v>0.87</v>
      </c>
      <c r="J6" s="26">
        <f>IF(OR($A6="",COUNT($C6:$D6,$F6)&lt;3),"",$C6*$D6*$F6)</f>
        <v/>
      </c>
      <c r="K6" s="38">
        <f>IF(OR($A6="",COUNT($F6,$H6)&lt;2),"",ROUND($F6*$H6,1))</f>
        <v/>
      </c>
      <c r="L6" s="28">
        <f>IF(OR($A6="",COUNT($F6:$G6)&lt;2),"",$F6*$G6)</f>
        <v/>
      </c>
      <c r="M6" s="28">
        <f>IF(OR($A6="",COUNT($L6,$I6)&lt;2),"",$L6*$I6)</f>
        <v/>
      </c>
      <c r="N6" s="29">
        <f>IF(OR($A6="",$P6&lt;&gt;"Included"),"",IFERROR($M6/SUMIF($P$5:$P$104,"Included",$M$5:$M$104),""))</f>
        <v/>
      </c>
      <c r="O6" s="30">
        <f>IF($A6="","",IFERROR($M6/$J6,""))</f>
        <v/>
      </c>
      <c r="P6" s="16" t="inlineStr">
        <is>
          <t>Included</t>
        </is>
      </c>
      <c r="Q6" s="16" t="inlineStr">
        <is>
          <t>Fictional North Team</t>
        </is>
      </c>
      <c r="R6" s="37" t="n">
        <v>46266</v>
      </c>
      <c r="S6" s="37" t="n">
        <v>46301</v>
      </c>
      <c r="T6" s="25" t="inlineStr">
        <is>
          <t>Fictional core climate mix.</t>
        </is>
      </c>
      <c r="U6" s="3">
        <f>IF($A6="","",IF(OR($B6="",$C6="",$D6="",$E6="",$F6="",$G6="",$H6="",$I6="",$P6="",$Q6="",$R6=""),"Review incomplete inputs",IF(OR($F6&gt;'Assumptions'!$J$5,$G6&gt;'Assumptions'!$J$6,$H6&lt;'Assumptions'!$J$7,$H6&gt;'Assumptions'!$J$8,$I6&lt;'Assumptions'!$J$7,$I6&gt;'Assumptions'!$J$8,$I6&gt;$H6),"Review model inputs",IF(AND($P6="Included",$S6&lt;&gt;"",$S6&lt;TODAY()),"Review due date",""))))</f>
        <v/>
      </c>
    </row>
    <row r="7">
      <c r="A7" s="16" t="inlineStr">
        <is>
          <t>Fictional Juniper Key Storage</t>
        </is>
      </c>
      <c r="B7" s="16" t="inlineStr">
        <is>
          <t>10x10</t>
        </is>
      </c>
      <c r="C7" s="6">
        <f>IF(OR($A7="",$B7=""),"",IFERROR(VLOOKUP($B7,'Assumptions'!$E$5:$G$16,2,FALSE),""))</f>
        <v/>
      </c>
      <c r="D7" s="6">
        <f>IF(OR($A7="",$B7=""),"",IFERROR(VLOOKUP($B7,'Assumptions'!$E$5:$G$16,3,FALSE),""))</f>
        <v/>
      </c>
      <c r="E7" s="16" t="inlineStr">
        <is>
          <t>Climate-Controlled</t>
        </is>
      </c>
      <c r="F7" s="17" t="n">
        <v>80</v>
      </c>
      <c r="G7" s="18" t="n">
        <v>169</v>
      </c>
      <c r="H7" s="19" t="n">
        <v>0.91</v>
      </c>
      <c r="I7" s="19" t="n">
        <v>0.85</v>
      </c>
      <c r="J7" s="7">
        <f>IF(OR($A7="",COUNT($C7:$D7,$F7)&lt;3),"",$C7*$D7*$F7)</f>
        <v/>
      </c>
      <c r="K7" s="36">
        <f>IF(OR($A7="",COUNT($F7,$H7)&lt;2),"",ROUND($F7*$H7,1))</f>
        <v/>
      </c>
      <c r="L7" s="21">
        <f>IF(OR($A7="",COUNT($F7:$G7)&lt;2),"",$F7*$G7)</f>
        <v/>
      </c>
      <c r="M7" s="21">
        <f>IF(OR($A7="",COUNT($L7,$I7)&lt;2),"",$L7*$I7)</f>
        <v/>
      </c>
      <c r="N7" s="22">
        <f>IF(OR($A7="",$P7&lt;&gt;"Included"),"",IFERROR($M7/SUMIF($P$5:$P$104,"Included",$M$5:$M$104),""))</f>
        <v/>
      </c>
      <c r="O7" s="23">
        <f>IF($A7="","",IFERROR($M7/$J7,""))</f>
        <v/>
      </c>
      <c r="P7" s="16" t="inlineStr">
        <is>
          <t>Included</t>
        </is>
      </c>
      <c r="Q7" s="16" t="inlineStr">
        <is>
          <t>Fictional North Team</t>
        </is>
      </c>
      <c r="R7" s="37" t="n">
        <v>46266</v>
      </c>
      <c r="S7" s="37" t="n">
        <v>46275</v>
      </c>
      <c r="T7" s="25" t="inlineStr">
        <is>
          <t>Fictional high-volume size test.</t>
        </is>
      </c>
      <c r="U7" s="5">
        <f>IF($A7="","",IF(OR($B7="",$C7="",$D7="",$E7="",$F7="",$G7="",$H7="",$I7="",$P7="",$Q7="",$R7=""),"Review incomplete inputs",IF(OR($F7&gt;'Assumptions'!$J$5,$G7&gt;'Assumptions'!$J$6,$H7&lt;'Assumptions'!$J$7,$H7&gt;'Assumptions'!$J$8,$I7&lt;'Assumptions'!$J$7,$I7&gt;'Assumptions'!$J$8,$I7&gt;$H7),"Review model inputs",IF(AND($P7="Included",$S7&lt;&gt;"",$S7&lt;TODAY()),"Review due date",""))))</f>
        <v/>
      </c>
    </row>
    <row r="8">
      <c r="A8" s="16" t="inlineStr">
        <is>
          <t>Fictional Juniper Key Storage</t>
        </is>
      </c>
      <c r="B8" s="16" t="inlineStr">
        <is>
          <t>10x15</t>
        </is>
      </c>
      <c r="C8" s="4">
        <f>IF(OR($A8="",$B8=""),"",IFERROR(VLOOKUP($B8,'Assumptions'!$E$5:$G$16,2,FALSE),""))</f>
        <v/>
      </c>
      <c r="D8" s="4">
        <f>IF(OR($A8="",$B8=""),"",IFERROR(VLOOKUP($B8,'Assumptions'!$E$5:$G$16,3,FALSE),""))</f>
        <v/>
      </c>
      <c r="E8" s="16" t="inlineStr">
        <is>
          <t>Drive-Up</t>
        </is>
      </c>
      <c r="F8" s="17" t="n">
        <v>60</v>
      </c>
      <c r="G8" s="18" t="n">
        <v>199</v>
      </c>
      <c r="H8" s="19" t="n">
        <v>0.88</v>
      </c>
      <c r="I8" s="19" t="n">
        <v>0.8100000000000001</v>
      </c>
      <c r="J8" s="26">
        <f>IF(OR($A8="",COUNT($C8:$D8,$F8)&lt;3),"",$C8*$D8*$F8)</f>
        <v/>
      </c>
      <c r="K8" s="38">
        <f>IF(OR($A8="",COUNT($F8,$H8)&lt;2),"",ROUND($F8*$H8,1))</f>
        <v/>
      </c>
      <c r="L8" s="28">
        <f>IF(OR($A8="",COUNT($F8:$G8)&lt;2),"",$F8*$G8)</f>
        <v/>
      </c>
      <c r="M8" s="28">
        <f>IF(OR($A8="",COUNT($L8,$I8)&lt;2),"",$L8*$I8)</f>
        <v/>
      </c>
      <c r="N8" s="29">
        <f>IF(OR($A8="",$P8&lt;&gt;"Included"),"",IFERROR($M8/SUMIF($P$5:$P$104,"Included",$M$5:$M$104),""))</f>
        <v/>
      </c>
      <c r="O8" s="30">
        <f>IF($A8="","",IFERROR($M8/$J8,""))</f>
        <v/>
      </c>
      <c r="P8" s="16" t="inlineStr">
        <is>
          <t>Included</t>
        </is>
      </c>
      <c r="Q8" s="16" t="inlineStr">
        <is>
          <t>Fictional South Team</t>
        </is>
      </c>
      <c r="R8" s="37" t="n">
        <v>46266</v>
      </c>
      <c r="S8" s="37" t="n">
        <v>46306</v>
      </c>
      <c r="T8" s="25" t="inlineStr">
        <is>
          <t>Fictional drive-up mix.</t>
        </is>
      </c>
      <c r="U8" s="3">
        <f>IF($A8="","",IF(OR($B8="",$C8="",$D8="",$E8="",$F8="",$G8="",$H8="",$I8="",$P8="",$Q8="",$R8=""),"Review incomplete inputs",IF(OR($F8&gt;'Assumptions'!$J$5,$G8&gt;'Assumptions'!$J$6,$H8&lt;'Assumptions'!$J$7,$H8&gt;'Assumptions'!$J$8,$I8&lt;'Assumptions'!$J$7,$I8&gt;'Assumptions'!$J$8,$I8&gt;$H8),"Review model inputs",IF(AND($P8="Included",$S8&lt;&gt;"",$S8&lt;TODAY()),"Review due date",""))))</f>
        <v/>
      </c>
    </row>
    <row r="9">
      <c r="A9" s="16" t="inlineStr">
        <is>
          <t>Fictional Juniper Key Storage</t>
        </is>
      </c>
      <c r="B9" s="16" t="inlineStr">
        <is>
          <t>10x20</t>
        </is>
      </c>
      <c r="C9" s="6">
        <f>IF(OR($A9="",$B9=""),"",IFERROR(VLOOKUP($B9,'Assumptions'!$E$5:$G$16,2,FALSE),""))</f>
        <v/>
      </c>
      <c r="D9" s="6">
        <f>IF(OR($A9="",$B9=""),"",IFERROR(VLOOKUP($B9,'Assumptions'!$E$5:$G$16,3,FALSE),""))</f>
        <v/>
      </c>
      <c r="E9" s="16" t="inlineStr">
        <is>
          <t>Drive-Up</t>
        </is>
      </c>
      <c r="F9" s="17" t="n">
        <v>45</v>
      </c>
      <c r="G9" s="18" t="n">
        <v>249</v>
      </c>
      <c r="H9" s="19" t="n">
        <v>0.84</v>
      </c>
      <c r="I9" s="19" t="n">
        <v>0.77</v>
      </c>
      <c r="J9" s="7">
        <f>IF(OR($A9="",COUNT($C9:$D9,$F9)&lt;3),"",$C9*$D9*$F9)</f>
        <v/>
      </c>
      <c r="K9" s="36">
        <f>IF(OR($A9="",COUNT($F9,$H9)&lt;2),"",ROUND($F9*$H9,1))</f>
        <v/>
      </c>
      <c r="L9" s="21">
        <f>IF(OR($A9="",COUNT($F9:$G9)&lt;2),"",$F9*$G9)</f>
        <v/>
      </c>
      <c r="M9" s="21">
        <f>IF(OR($A9="",COUNT($L9,$I9)&lt;2),"",$L9*$I9)</f>
        <v/>
      </c>
      <c r="N9" s="22">
        <f>IF(OR($A9="",$P9&lt;&gt;"Included"),"",IFERROR($M9/SUMIF($P$5:$P$104,"Included",$M$5:$M$104),""))</f>
        <v/>
      </c>
      <c r="O9" s="23">
        <f>IF($A9="","",IFERROR($M9/$J9,""))</f>
        <v/>
      </c>
      <c r="P9" s="16" t="inlineStr">
        <is>
          <t>Draft</t>
        </is>
      </c>
      <c r="Q9" s="16" t="inlineStr">
        <is>
          <t>Fictional South Team</t>
        </is>
      </c>
      <c r="R9" s="37" t="n">
        <v>46266</v>
      </c>
      <c r="S9" s="37" t="n">
        <v>46311</v>
      </c>
      <c r="T9" s="25" t="inlineStr">
        <is>
          <t>Fictional draft scenario.</t>
        </is>
      </c>
      <c r="U9" s="5">
        <f>IF($A9="","",IF(OR($B9="",$C9="",$D9="",$E9="",$F9="",$G9="",$H9="",$I9="",$P9="",$Q9="",$R9=""),"Review incomplete inputs",IF(OR($F9&gt;'Assumptions'!$J$5,$G9&gt;'Assumptions'!$J$6,$H9&lt;'Assumptions'!$J$7,$H9&gt;'Assumptions'!$J$8,$I9&lt;'Assumptions'!$J$7,$I9&gt;'Assumptions'!$J$8,$I9&gt;$H9),"Review model inputs",IF(AND($P9="Included",$S9&lt;&gt;"",$S9&lt;TODAY()),"Review due date",""))))</f>
        <v/>
      </c>
    </row>
    <row r="10">
      <c r="A10" s="16" t="inlineStr">
        <is>
          <t>Fictional Copper Lantern Storage</t>
        </is>
      </c>
      <c r="B10" s="16" t="inlineStr">
        <is>
          <t>5x5</t>
        </is>
      </c>
      <c r="C10" s="4">
        <f>IF(OR($A10="",$B10=""),"",IFERROR(VLOOKUP($B10,'Assumptions'!$E$5:$G$16,2,FALSE),""))</f>
        <v/>
      </c>
      <c r="D10" s="4">
        <f>IF(OR($A10="",$B10=""),"",IFERROR(VLOOKUP($B10,'Assumptions'!$E$5:$G$16,3,FALSE),""))</f>
        <v/>
      </c>
      <c r="E10" s="16" t="inlineStr">
        <is>
          <t>Drive-Up</t>
        </is>
      </c>
      <c r="F10" s="17" t="n">
        <v>30</v>
      </c>
      <c r="G10" s="18" t="n">
        <v>59</v>
      </c>
      <c r="H10" s="19" t="n">
        <v>1</v>
      </c>
      <c r="I10" s="19" t="n">
        <v>0.9399999999999999</v>
      </c>
      <c r="J10" s="26">
        <f>IF(OR($A10="",COUNT($C10:$D10,$F10)&lt;3),"",$C10*$D10*$F10)</f>
        <v/>
      </c>
      <c r="K10" s="38">
        <f>IF(OR($A10="",COUNT($F10,$H10)&lt;2),"",ROUND($F10*$H10,1))</f>
        <v/>
      </c>
      <c r="L10" s="28">
        <f>IF(OR($A10="",COUNT($F10:$G10)&lt;2),"",$F10*$G10)</f>
        <v/>
      </c>
      <c r="M10" s="28">
        <f>IF(OR($A10="",COUNT($L10,$I10)&lt;2),"",$L10*$I10)</f>
        <v/>
      </c>
      <c r="N10" s="29">
        <f>IF(OR($A10="",$P10&lt;&gt;"Included"),"",IFERROR($M10/SUMIF($P$5:$P$104,"Included",$M$5:$M$104),""))</f>
        <v/>
      </c>
      <c r="O10" s="30">
        <f>IF($A10="","",IFERROR($M10/$J10,""))</f>
        <v/>
      </c>
      <c r="P10" s="16" t="inlineStr">
        <is>
          <t>Included</t>
        </is>
      </c>
      <c r="Q10" s="16" t="inlineStr">
        <is>
          <t>Fictional East Team</t>
        </is>
      </c>
      <c r="R10" s="37" t="n">
        <v>46266</v>
      </c>
      <c r="S10" s="37" t="n">
        <v>46316</v>
      </c>
      <c r="T10" s="25" t="inlineStr">
        <is>
          <t>Fictional 100.0% physical occupancy boundary.</t>
        </is>
      </c>
      <c r="U10" s="3">
        <f>IF($A10="","",IF(OR($B10="",$C10="",$D10="",$E10="",$F10="",$G10="",$H10="",$I10="",$P10="",$Q10="",$R10=""),"Review incomplete inputs",IF(OR($F10&gt;'Assumptions'!$J$5,$G10&gt;'Assumptions'!$J$6,$H10&lt;'Assumptions'!$J$7,$H10&gt;'Assumptions'!$J$8,$I10&lt;'Assumptions'!$J$7,$I10&gt;'Assumptions'!$J$8,$I10&gt;$H10),"Review model inputs",IF(AND($P10="Included",$S10&lt;&gt;"",$S10&lt;TODAY()),"Review due date",""))))</f>
        <v/>
      </c>
    </row>
    <row r="11">
      <c r="A11" s="16" t="inlineStr">
        <is>
          <t>Fictional Copper Lantern Storage</t>
        </is>
      </c>
      <c r="B11" s="16" t="inlineStr">
        <is>
          <t>5x10</t>
        </is>
      </c>
      <c r="C11" s="6">
        <f>IF(OR($A11="",$B11=""),"",IFERROR(VLOOKUP($B11,'Assumptions'!$E$5:$G$16,2,FALSE),""))</f>
        <v/>
      </c>
      <c r="D11" s="6">
        <f>IF(OR($A11="",$B11=""),"",IFERROR(VLOOKUP($B11,'Assumptions'!$E$5:$G$16,3,FALSE),""))</f>
        <v/>
      </c>
      <c r="E11" s="16" t="inlineStr">
        <is>
          <t>Climate-Controlled</t>
        </is>
      </c>
      <c r="F11" s="17" t="n">
        <v>48</v>
      </c>
      <c r="G11" s="18" t="n">
        <v>119</v>
      </c>
      <c r="H11" s="19" t="n">
        <v>0.9</v>
      </c>
      <c r="I11" s="19" t="n">
        <v>0.83</v>
      </c>
      <c r="J11" s="7">
        <f>IF(OR($A11="",COUNT($C11:$D11,$F11)&lt;3),"",$C11*$D11*$F11)</f>
        <v/>
      </c>
      <c r="K11" s="36">
        <f>IF(OR($A11="",COUNT($F11,$H11)&lt;2),"",ROUND($F11*$H11,1))</f>
        <v/>
      </c>
      <c r="L11" s="21">
        <f>IF(OR($A11="",COUNT($F11:$G11)&lt;2),"",$F11*$G11)</f>
        <v/>
      </c>
      <c r="M11" s="21">
        <f>IF(OR($A11="",COUNT($L11,$I11)&lt;2),"",$L11*$I11)</f>
        <v/>
      </c>
      <c r="N11" s="22">
        <f>IF(OR($A11="",$P11&lt;&gt;"Included"),"",IFERROR($M11/SUMIF($P$5:$P$104,"Included",$M$5:$M$104),""))</f>
        <v/>
      </c>
      <c r="O11" s="23">
        <f>IF($A11="","",IFERROR($M11/$J11,""))</f>
        <v/>
      </c>
      <c r="P11" s="16" t="inlineStr">
        <is>
          <t>Included</t>
        </is>
      </c>
      <c r="Q11" s="16" t="inlineStr">
        <is>
          <t>Fictional East Team</t>
        </is>
      </c>
      <c r="R11" s="37" t="n">
        <v>46266</v>
      </c>
      <c r="S11" s="37" t="n">
        <v>46321</v>
      </c>
      <c r="T11" s="25" t="inlineStr">
        <is>
          <t>Fictional climate rate comparison.</t>
        </is>
      </c>
      <c r="U11" s="5">
        <f>IF($A11="","",IF(OR($B11="",$C11="",$D11="",$E11="",$F11="",$G11="",$H11="",$I11="",$P11="",$Q11="",$R11=""),"Review incomplete inputs",IF(OR($F11&gt;'Assumptions'!$J$5,$G11&gt;'Assumptions'!$J$6,$H11&lt;'Assumptions'!$J$7,$H11&gt;'Assumptions'!$J$8,$I11&lt;'Assumptions'!$J$7,$I11&gt;'Assumptions'!$J$8,$I11&gt;$H11),"Review model inputs",IF(AND($P11="Included",$S11&lt;&gt;"",$S11&lt;TODAY()),"Review due date",""))))</f>
        <v/>
      </c>
    </row>
    <row r="12">
      <c r="A12" s="16" t="inlineStr">
        <is>
          <t>Fictional Copper Lantern Storage</t>
        </is>
      </c>
      <c r="B12" s="16" t="inlineStr">
        <is>
          <t>10x10</t>
        </is>
      </c>
      <c r="C12" s="4">
        <f>IF(OR($A12="",$B12=""),"",IFERROR(VLOOKUP($B12,'Assumptions'!$E$5:$G$16,2,FALSE),""))</f>
        <v/>
      </c>
      <c r="D12" s="4">
        <f>IF(OR($A12="",$B12=""),"",IFERROR(VLOOKUP($B12,'Assumptions'!$E$5:$G$16,3,FALSE),""))</f>
        <v/>
      </c>
      <c r="E12" s="16" t="inlineStr">
        <is>
          <t>Climate-Controlled</t>
        </is>
      </c>
      <c r="F12" s="17" t="n">
        <v>72</v>
      </c>
      <c r="G12" s="18" t="n">
        <v>179</v>
      </c>
      <c r="H12" s="19" t="n">
        <v>0.86</v>
      </c>
      <c r="I12" s="19" t="n">
        <v>0.79</v>
      </c>
      <c r="J12" s="26">
        <f>IF(OR($A12="",COUNT($C12:$D12,$F12)&lt;3),"",$C12*$D12*$F12)</f>
        <v/>
      </c>
      <c r="K12" s="38">
        <f>IF(OR($A12="",COUNT($F12,$H12)&lt;2),"",ROUND($F12*$H12,1))</f>
        <v/>
      </c>
      <c r="L12" s="28">
        <f>IF(OR($A12="",COUNT($F12:$G12)&lt;2),"",$F12*$G12)</f>
        <v/>
      </c>
      <c r="M12" s="28">
        <f>IF(OR($A12="",COUNT($L12,$I12)&lt;2),"",$L12*$I12)</f>
        <v/>
      </c>
      <c r="N12" s="29">
        <f>IF(OR($A12="",$P12&lt;&gt;"Included"),"",IFERROR($M12/SUMIF($P$5:$P$104,"Included",$M$5:$M$104),""))</f>
        <v/>
      </c>
      <c r="O12" s="30">
        <f>IF($A12="","",IFERROR($M12/$J12,""))</f>
        <v/>
      </c>
      <c r="P12" s="16" t="inlineStr">
        <is>
          <t>Included</t>
        </is>
      </c>
      <c r="Q12" s="16" t="inlineStr">
        <is>
          <t>Fictional West Team</t>
        </is>
      </c>
      <c r="R12" s="37" t="n">
        <v>46266</v>
      </c>
      <c r="S12" s="37" t="n">
        <v>46326</v>
      </c>
      <c r="T12" s="25" t="inlineStr">
        <is>
          <t>Fictional mid-size comparison.</t>
        </is>
      </c>
      <c r="U12" s="3">
        <f>IF($A12="","",IF(OR($B12="",$C12="",$D12="",$E12="",$F12="",$G12="",$H12="",$I12="",$P12="",$Q12="",$R12=""),"Review incomplete inputs",IF(OR($F12&gt;'Assumptions'!$J$5,$G12&gt;'Assumptions'!$J$6,$H12&lt;'Assumptions'!$J$7,$H12&gt;'Assumptions'!$J$8,$I12&lt;'Assumptions'!$J$7,$I12&gt;'Assumptions'!$J$8,$I12&gt;$H12),"Review model inputs",IF(AND($P12="Included",$S12&lt;&gt;"",$S12&lt;TODAY()),"Review due date",""))))</f>
        <v/>
      </c>
    </row>
    <row r="13">
      <c r="A13" s="16" t="inlineStr">
        <is>
          <t>Fictional Copper Lantern Storage</t>
        </is>
      </c>
      <c r="B13" s="16" t="inlineStr">
        <is>
          <t>10x20</t>
        </is>
      </c>
      <c r="C13" s="6">
        <f>IF(OR($A13="",$B13=""),"",IFERROR(VLOOKUP($B13,'Assumptions'!$E$5:$G$16,2,FALSE),""))</f>
        <v/>
      </c>
      <c r="D13" s="6">
        <f>IF(OR($A13="",$B13=""),"",IFERROR(VLOOKUP($B13,'Assumptions'!$E$5:$G$16,3,FALSE),""))</f>
        <v/>
      </c>
      <c r="E13" s="16" t="inlineStr">
        <is>
          <t>Drive-Up</t>
        </is>
      </c>
      <c r="F13" s="17" t="n">
        <v>36</v>
      </c>
      <c r="G13" s="18" t="n">
        <v>259</v>
      </c>
      <c r="H13" s="19" t="n">
        <v>0.75</v>
      </c>
      <c r="I13" s="19" t="n">
        <v>0.68</v>
      </c>
      <c r="J13" s="7">
        <f>IF(OR($A13="",COUNT($C13:$D13,$F13)&lt;3),"",$C13*$D13*$F13)</f>
        <v/>
      </c>
      <c r="K13" s="36">
        <f>IF(OR($A13="",COUNT($F13,$H13)&lt;2),"",ROUND($F13*$H13,1))</f>
        <v/>
      </c>
      <c r="L13" s="21">
        <f>IF(OR($A13="",COUNT($F13:$G13)&lt;2),"",$F13*$G13)</f>
        <v/>
      </c>
      <c r="M13" s="21">
        <f>IF(OR($A13="",COUNT($L13,$I13)&lt;2),"",$L13*$I13)</f>
        <v/>
      </c>
      <c r="N13" s="22">
        <f>IF(OR($A13="",$P13&lt;&gt;"Included"),"",IFERROR($M13/SUMIF($P$5:$P$104,"Included",$M$5:$M$104),""))</f>
        <v/>
      </c>
      <c r="O13" s="23">
        <f>IF($A13="","",IFERROR($M13/$J13,""))</f>
        <v/>
      </c>
      <c r="P13" s="16" t="inlineStr">
        <is>
          <t>Included</t>
        </is>
      </c>
      <c r="Q13" s="16" t="inlineStr">
        <is>
          <t>Fictional West Team</t>
        </is>
      </c>
      <c r="R13" s="37" t="n">
        <v>46266</v>
      </c>
      <c r="S13" s="37" t="n">
        <v>46331</v>
      </c>
      <c r="T13" s="25" t="inlineStr">
        <is>
          <t>Fictional large-unit comparison.</t>
        </is>
      </c>
      <c r="U13" s="5">
        <f>IF($A13="","",IF(OR($B13="",$C13="",$D13="",$E13="",$F13="",$G13="",$H13="",$I13="",$P13="",$Q13="",$R13=""),"Review incomplete inputs",IF(OR($F13&gt;'Assumptions'!$J$5,$G13&gt;'Assumptions'!$J$6,$H13&lt;'Assumptions'!$J$7,$H13&gt;'Assumptions'!$J$8,$I13&lt;'Assumptions'!$J$7,$I13&gt;'Assumptions'!$J$8,$I13&gt;$H13),"Review model inputs",IF(AND($P13="Included",$S13&lt;&gt;"",$S13&lt;TODAY()),"Review due date",""))))</f>
        <v/>
      </c>
    </row>
    <row r="14">
      <c r="A14" s="16" t="inlineStr">
        <is>
          <t>Fictional Copper Lantern Storage</t>
        </is>
      </c>
      <c r="B14" s="16" t="inlineStr">
        <is>
          <t>Parking 10x20</t>
        </is>
      </c>
      <c r="C14" s="4">
        <f>IF(OR($A14="",$B14=""),"",IFERROR(VLOOKUP($B14,'Assumptions'!$E$5:$G$16,2,FALSE),""))</f>
        <v/>
      </c>
      <c r="D14" s="4">
        <f>IF(OR($A14="",$B14=""),"",IFERROR(VLOOKUP($B14,'Assumptions'!$E$5:$G$16,3,FALSE),""))</f>
        <v/>
      </c>
      <c r="E14" s="16" t="inlineStr">
        <is>
          <t>Outdoor Parking</t>
        </is>
      </c>
      <c r="F14" s="17" t="n">
        <v>20</v>
      </c>
      <c r="G14" s="18" t="n">
        <v>139</v>
      </c>
      <c r="H14" s="19" t="n">
        <v>0.5</v>
      </c>
      <c r="I14" s="19" t="n">
        <v>0.46</v>
      </c>
      <c r="J14" s="26">
        <f>IF(OR($A14="",COUNT($C14:$D14,$F14)&lt;3),"",$C14*$D14*$F14)</f>
        <v/>
      </c>
      <c r="K14" s="38">
        <f>IF(OR($A14="",COUNT($F14,$H14)&lt;2),"",ROUND($F14*$H14,1))</f>
        <v/>
      </c>
      <c r="L14" s="28">
        <f>IF(OR($A14="",COUNT($F14:$G14)&lt;2),"",$F14*$G14)</f>
        <v/>
      </c>
      <c r="M14" s="28">
        <f>IF(OR($A14="",COUNT($L14,$I14)&lt;2),"",$L14*$I14)</f>
        <v/>
      </c>
      <c r="N14" s="29">
        <f>IF(OR($A14="",$P14&lt;&gt;"Included"),"",IFERROR($M14/SUMIF($P$5:$P$104,"Included",$M$5:$M$104),""))</f>
        <v/>
      </c>
      <c r="O14" s="30">
        <f>IF($A14="","",IFERROR($M14/$J14,""))</f>
        <v/>
      </c>
      <c r="P14" s="16" t="inlineStr">
        <is>
          <t>Included</t>
        </is>
      </c>
      <c r="Q14" s="16" t="inlineStr">
        <is>
          <t>Fictional Portfolio Team</t>
        </is>
      </c>
      <c r="R14" s="37" t="n">
        <v>46266</v>
      </c>
      <c r="S14" s="37" t="n">
        <v>46336</v>
      </c>
      <c r="T14" s="25" t="inlineStr">
        <is>
          <t>Fictional 50.0% physical occupancy boundary.</t>
        </is>
      </c>
      <c r="U14" s="3">
        <f>IF($A14="","",IF(OR($B14="",$C14="",$D14="",$E14="",$F14="",$G14="",$H14="",$I14="",$P14="",$Q14="",$R14=""),"Review incomplete inputs",IF(OR($F14&gt;'Assumptions'!$J$5,$G14&gt;'Assumptions'!$J$6,$H14&lt;'Assumptions'!$J$7,$H14&gt;'Assumptions'!$J$8,$I14&lt;'Assumptions'!$J$7,$I14&gt;'Assumptions'!$J$8,$I14&gt;$H14),"Review model inputs",IF(AND($P14="Included",$S14&lt;&gt;"",$S14&lt;TODAY()),"Review due date",""))))</f>
        <v/>
      </c>
    </row>
    <row r="15">
      <c r="A15" s="16" t="n"/>
      <c r="B15" s="16" t="n"/>
      <c r="C15" s="6">
        <f>IF(OR($A15="",$B15=""),"",IFERROR(VLOOKUP($B15,'Assumptions'!$E$5:$G$16,2,FALSE),""))</f>
        <v/>
      </c>
      <c r="D15" s="6">
        <f>IF(OR($A15="",$B15=""),"",IFERROR(VLOOKUP($B15,'Assumptions'!$E$5:$G$16,3,FALSE),""))</f>
        <v/>
      </c>
      <c r="E15" s="16" t="n"/>
      <c r="F15" s="17" t="n"/>
      <c r="G15" s="18" t="n"/>
      <c r="H15" s="19" t="n"/>
      <c r="I15" s="19" t="n"/>
      <c r="J15" s="7">
        <f>IF(OR($A15="",COUNT($C15:$D15,$F15)&lt;3),"",$C15*$D15*$F15)</f>
        <v/>
      </c>
      <c r="K15" s="36">
        <f>IF(OR($A15="",COUNT($F15,$H15)&lt;2),"",ROUND($F15*$H15,1))</f>
        <v/>
      </c>
      <c r="L15" s="21">
        <f>IF(OR($A15="",COUNT($F15:$G15)&lt;2),"",$F15*$G15)</f>
        <v/>
      </c>
      <c r="M15" s="21">
        <f>IF(OR($A15="",COUNT($L15,$I15)&lt;2),"",$L15*$I15)</f>
        <v/>
      </c>
      <c r="N15" s="22">
        <f>IF(OR($A15="",$P15&lt;&gt;"Included"),"",IFERROR($M15/SUMIF($P$5:$P$104,"Included",$M$5:$M$104),""))</f>
        <v/>
      </c>
      <c r="O15" s="23">
        <f>IF($A15="","",IFERROR($M15/$J15,""))</f>
        <v/>
      </c>
      <c r="P15" s="16" t="n"/>
      <c r="Q15" s="16" t="n"/>
      <c r="R15" s="37" t="n"/>
      <c r="S15" s="37" t="n"/>
      <c r="T15" s="25" t="n"/>
      <c r="U15" s="5">
        <f>IF($A15="","",IF(OR($B15="",$C15="",$D15="",$E15="",$F15="",$G15="",$H15="",$I15="",$P15="",$Q15="",$R15=""),"Review incomplete inputs",IF(OR($F15&gt;'Assumptions'!$J$5,$G15&gt;'Assumptions'!$J$6,$H15&lt;'Assumptions'!$J$7,$H15&gt;'Assumptions'!$J$8,$I15&lt;'Assumptions'!$J$7,$I15&gt;'Assumptions'!$J$8,$I15&gt;$H15),"Review model inputs",IF(AND($P15="Included",$S15&lt;&gt;"",$S15&lt;TODAY()),"Review due date",""))))</f>
        <v/>
      </c>
    </row>
    <row r="16">
      <c r="A16" s="16" t="n"/>
      <c r="B16" s="16" t="n"/>
      <c r="C16" s="4">
        <f>IF(OR($A16="",$B16=""),"",IFERROR(VLOOKUP($B16,'Assumptions'!$E$5:$G$16,2,FALSE),""))</f>
        <v/>
      </c>
      <c r="D16" s="4">
        <f>IF(OR($A16="",$B16=""),"",IFERROR(VLOOKUP($B16,'Assumptions'!$E$5:$G$16,3,FALSE),""))</f>
        <v/>
      </c>
      <c r="E16" s="16" t="n"/>
      <c r="F16" s="17" t="n"/>
      <c r="G16" s="18" t="n"/>
      <c r="H16" s="19" t="n"/>
      <c r="I16" s="19" t="n"/>
      <c r="J16" s="26">
        <f>IF(OR($A16="",COUNT($C16:$D16,$F16)&lt;3),"",$C16*$D16*$F16)</f>
        <v/>
      </c>
      <c r="K16" s="38">
        <f>IF(OR($A16="",COUNT($F16,$H16)&lt;2),"",ROUND($F16*$H16,1))</f>
        <v/>
      </c>
      <c r="L16" s="28">
        <f>IF(OR($A16="",COUNT($F16:$G16)&lt;2),"",$F16*$G16)</f>
        <v/>
      </c>
      <c r="M16" s="28">
        <f>IF(OR($A16="",COUNT($L16,$I16)&lt;2),"",$L16*$I16)</f>
        <v/>
      </c>
      <c r="N16" s="29">
        <f>IF(OR($A16="",$P16&lt;&gt;"Included"),"",IFERROR($M16/SUMIF($P$5:$P$104,"Included",$M$5:$M$104),""))</f>
        <v/>
      </c>
      <c r="O16" s="30">
        <f>IF($A16="","",IFERROR($M16/$J16,""))</f>
        <v/>
      </c>
      <c r="P16" s="16" t="n"/>
      <c r="Q16" s="16" t="n"/>
      <c r="R16" s="37" t="n"/>
      <c r="S16" s="37" t="n"/>
      <c r="T16" s="25" t="n"/>
      <c r="U16" s="3">
        <f>IF($A16="","",IF(OR($B16="",$C16="",$D16="",$E16="",$F16="",$G16="",$H16="",$I16="",$P16="",$Q16="",$R16=""),"Review incomplete inputs",IF(OR($F16&gt;'Assumptions'!$J$5,$G16&gt;'Assumptions'!$J$6,$H16&lt;'Assumptions'!$J$7,$H16&gt;'Assumptions'!$J$8,$I16&lt;'Assumptions'!$J$7,$I16&gt;'Assumptions'!$J$8,$I16&gt;$H16),"Review model inputs",IF(AND($P16="Included",$S16&lt;&gt;"",$S16&lt;TODAY()),"Review due date",""))))</f>
        <v/>
      </c>
    </row>
    <row r="17">
      <c r="A17" s="16" t="n"/>
      <c r="B17" s="16" t="n"/>
      <c r="C17" s="6">
        <f>IF(OR($A17="",$B17=""),"",IFERROR(VLOOKUP($B17,'Assumptions'!$E$5:$G$16,2,FALSE),""))</f>
        <v/>
      </c>
      <c r="D17" s="6">
        <f>IF(OR($A17="",$B17=""),"",IFERROR(VLOOKUP($B17,'Assumptions'!$E$5:$G$16,3,FALSE),""))</f>
        <v/>
      </c>
      <c r="E17" s="16" t="n"/>
      <c r="F17" s="17" t="n"/>
      <c r="G17" s="18" t="n"/>
      <c r="H17" s="19" t="n"/>
      <c r="I17" s="19" t="n"/>
      <c r="J17" s="7">
        <f>IF(OR($A17="",COUNT($C17:$D17,$F17)&lt;3),"",$C17*$D17*$F17)</f>
        <v/>
      </c>
      <c r="K17" s="36">
        <f>IF(OR($A17="",COUNT($F17,$H17)&lt;2),"",ROUND($F17*$H17,1))</f>
        <v/>
      </c>
      <c r="L17" s="21">
        <f>IF(OR($A17="",COUNT($F17:$G17)&lt;2),"",$F17*$G17)</f>
        <v/>
      </c>
      <c r="M17" s="21">
        <f>IF(OR($A17="",COUNT($L17,$I17)&lt;2),"",$L17*$I17)</f>
        <v/>
      </c>
      <c r="N17" s="22">
        <f>IF(OR($A17="",$P17&lt;&gt;"Included"),"",IFERROR($M17/SUMIF($P$5:$P$104,"Included",$M$5:$M$104),""))</f>
        <v/>
      </c>
      <c r="O17" s="23">
        <f>IF($A17="","",IFERROR($M17/$J17,""))</f>
        <v/>
      </c>
      <c r="P17" s="16" t="n"/>
      <c r="Q17" s="16" t="n"/>
      <c r="R17" s="37" t="n"/>
      <c r="S17" s="37" t="n"/>
      <c r="T17" s="25" t="n"/>
      <c r="U17" s="5">
        <f>IF($A17="","",IF(OR($B17="",$C17="",$D17="",$E17="",$F17="",$G17="",$H17="",$I17="",$P17="",$Q17="",$R17=""),"Review incomplete inputs",IF(OR($F17&gt;'Assumptions'!$J$5,$G17&gt;'Assumptions'!$J$6,$H17&lt;'Assumptions'!$J$7,$H17&gt;'Assumptions'!$J$8,$I17&lt;'Assumptions'!$J$7,$I17&gt;'Assumptions'!$J$8,$I17&gt;$H17),"Review model inputs",IF(AND($P17="Included",$S17&lt;&gt;"",$S17&lt;TODAY()),"Review due date",""))))</f>
        <v/>
      </c>
    </row>
    <row r="18">
      <c r="A18" s="16" t="n"/>
      <c r="B18" s="16" t="n"/>
      <c r="C18" s="4">
        <f>IF(OR($A18="",$B18=""),"",IFERROR(VLOOKUP($B18,'Assumptions'!$E$5:$G$16,2,FALSE),""))</f>
        <v/>
      </c>
      <c r="D18" s="4">
        <f>IF(OR($A18="",$B18=""),"",IFERROR(VLOOKUP($B18,'Assumptions'!$E$5:$G$16,3,FALSE),""))</f>
        <v/>
      </c>
      <c r="E18" s="16" t="n"/>
      <c r="F18" s="17" t="n"/>
      <c r="G18" s="18" t="n"/>
      <c r="H18" s="19" t="n"/>
      <c r="I18" s="19" t="n"/>
      <c r="J18" s="26">
        <f>IF(OR($A18="",COUNT($C18:$D18,$F18)&lt;3),"",$C18*$D18*$F18)</f>
        <v/>
      </c>
      <c r="K18" s="38">
        <f>IF(OR($A18="",COUNT($F18,$H18)&lt;2),"",ROUND($F18*$H18,1))</f>
        <v/>
      </c>
      <c r="L18" s="28">
        <f>IF(OR($A18="",COUNT($F18:$G18)&lt;2),"",$F18*$G18)</f>
        <v/>
      </c>
      <c r="M18" s="28">
        <f>IF(OR($A18="",COUNT($L18,$I18)&lt;2),"",$L18*$I18)</f>
        <v/>
      </c>
      <c r="N18" s="29">
        <f>IF(OR($A18="",$P18&lt;&gt;"Included"),"",IFERROR($M18/SUMIF($P$5:$P$104,"Included",$M$5:$M$104),""))</f>
        <v/>
      </c>
      <c r="O18" s="30">
        <f>IF($A18="","",IFERROR($M18/$J18,""))</f>
        <v/>
      </c>
      <c r="P18" s="16" t="n"/>
      <c r="Q18" s="16" t="n"/>
      <c r="R18" s="37" t="n"/>
      <c r="S18" s="37" t="n"/>
      <c r="T18" s="25" t="n"/>
      <c r="U18" s="3">
        <f>IF($A18="","",IF(OR($B18="",$C18="",$D18="",$E18="",$F18="",$G18="",$H18="",$I18="",$P18="",$Q18="",$R18=""),"Review incomplete inputs",IF(OR($F18&gt;'Assumptions'!$J$5,$G18&gt;'Assumptions'!$J$6,$H18&lt;'Assumptions'!$J$7,$H18&gt;'Assumptions'!$J$8,$I18&lt;'Assumptions'!$J$7,$I18&gt;'Assumptions'!$J$8,$I18&gt;$H18),"Review model inputs",IF(AND($P18="Included",$S18&lt;&gt;"",$S18&lt;TODAY()),"Review due date",""))))</f>
        <v/>
      </c>
    </row>
    <row r="19">
      <c r="A19" s="16" t="n"/>
      <c r="B19" s="16" t="n"/>
      <c r="C19" s="6">
        <f>IF(OR($A19="",$B19=""),"",IFERROR(VLOOKUP($B19,'Assumptions'!$E$5:$G$16,2,FALSE),""))</f>
        <v/>
      </c>
      <c r="D19" s="6">
        <f>IF(OR($A19="",$B19=""),"",IFERROR(VLOOKUP($B19,'Assumptions'!$E$5:$G$16,3,FALSE),""))</f>
        <v/>
      </c>
      <c r="E19" s="16" t="n"/>
      <c r="F19" s="17" t="n"/>
      <c r="G19" s="18" t="n"/>
      <c r="H19" s="19" t="n"/>
      <c r="I19" s="19" t="n"/>
      <c r="J19" s="7">
        <f>IF(OR($A19="",COUNT($C19:$D19,$F19)&lt;3),"",$C19*$D19*$F19)</f>
        <v/>
      </c>
      <c r="K19" s="36">
        <f>IF(OR($A19="",COUNT($F19,$H19)&lt;2),"",ROUND($F19*$H19,1))</f>
        <v/>
      </c>
      <c r="L19" s="21">
        <f>IF(OR($A19="",COUNT($F19:$G19)&lt;2),"",$F19*$G19)</f>
        <v/>
      </c>
      <c r="M19" s="21">
        <f>IF(OR($A19="",COUNT($L19,$I19)&lt;2),"",$L19*$I19)</f>
        <v/>
      </c>
      <c r="N19" s="22">
        <f>IF(OR($A19="",$P19&lt;&gt;"Included"),"",IFERROR($M19/SUMIF($P$5:$P$104,"Included",$M$5:$M$104),""))</f>
        <v/>
      </c>
      <c r="O19" s="23">
        <f>IF($A19="","",IFERROR($M19/$J19,""))</f>
        <v/>
      </c>
      <c r="P19" s="16" t="n"/>
      <c r="Q19" s="16" t="n"/>
      <c r="R19" s="37" t="n"/>
      <c r="S19" s="37" t="n"/>
      <c r="T19" s="25" t="n"/>
      <c r="U19" s="5">
        <f>IF($A19="","",IF(OR($B19="",$C19="",$D19="",$E19="",$F19="",$G19="",$H19="",$I19="",$P19="",$Q19="",$R19=""),"Review incomplete inputs",IF(OR($F19&gt;'Assumptions'!$J$5,$G19&gt;'Assumptions'!$J$6,$H19&lt;'Assumptions'!$J$7,$H19&gt;'Assumptions'!$J$8,$I19&lt;'Assumptions'!$J$7,$I19&gt;'Assumptions'!$J$8,$I19&gt;$H19),"Review model inputs",IF(AND($P19="Included",$S19&lt;&gt;"",$S19&lt;TODAY()),"Review due date",""))))</f>
        <v/>
      </c>
    </row>
    <row r="20">
      <c r="A20" s="16" t="n"/>
      <c r="B20" s="16" t="n"/>
      <c r="C20" s="4">
        <f>IF(OR($A20="",$B20=""),"",IFERROR(VLOOKUP($B20,'Assumptions'!$E$5:$G$16,2,FALSE),""))</f>
        <v/>
      </c>
      <c r="D20" s="4">
        <f>IF(OR($A20="",$B20=""),"",IFERROR(VLOOKUP($B20,'Assumptions'!$E$5:$G$16,3,FALSE),""))</f>
        <v/>
      </c>
      <c r="E20" s="16" t="n"/>
      <c r="F20" s="17" t="n"/>
      <c r="G20" s="18" t="n"/>
      <c r="H20" s="19" t="n"/>
      <c r="I20" s="19" t="n"/>
      <c r="J20" s="26">
        <f>IF(OR($A20="",COUNT($C20:$D20,$F20)&lt;3),"",$C20*$D20*$F20)</f>
        <v/>
      </c>
      <c r="K20" s="38">
        <f>IF(OR($A20="",COUNT($F20,$H20)&lt;2),"",ROUND($F20*$H20,1))</f>
        <v/>
      </c>
      <c r="L20" s="28">
        <f>IF(OR($A20="",COUNT($F20:$G20)&lt;2),"",$F20*$G20)</f>
        <v/>
      </c>
      <c r="M20" s="28">
        <f>IF(OR($A20="",COUNT($L20,$I20)&lt;2),"",$L20*$I20)</f>
        <v/>
      </c>
      <c r="N20" s="29">
        <f>IF(OR($A20="",$P20&lt;&gt;"Included"),"",IFERROR($M20/SUMIF($P$5:$P$104,"Included",$M$5:$M$104),""))</f>
        <v/>
      </c>
      <c r="O20" s="30">
        <f>IF($A20="","",IFERROR($M20/$J20,""))</f>
        <v/>
      </c>
      <c r="P20" s="16" t="n"/>
      <c r="Q20" s="16" t="n"/>
      <c r="R20" s="37" t="n"/>
      <c r="S20" s="37" t="n"/>
      <c r="T20" s="25" t="n"/>
      <c r="U20" s="3">
        <f>IF($A20="","",IF(OR($B20="",$C20="",$D20="",$E20="",$F20="",$G20="",$H20="",$I20="",$P20="",$Q20="",$R20=""),"Review incomplete inputs",IF(OR($F20&gt;'Assumptions'!$J$5,$G20&gt;'Assumptions'!$J$6,$H20&lt;'Assumptions'!$J$7,$H20&gt;'Assumptions'!$J$8,$I20&lt;'Assumptions'!$J$7,$I20&gt;'Assumptions'!$J$8,$I20&gt;$H20),"Review model inputs",IF(AND($P20="Included",$S20&lt;&gt;"",$S20&lt;TODAY()),"Review due date",""))))</f>
        <v/>
      </c>
    </row>
    <row r="21">
      <c r="A21" s="16" t="n"/>
      <c r="B21" s="16" t="n"/>
      <c r="C21" s="6">
        <f>IF(OR($A21="",$B21=""),"",IFERROR(VLOOKUP($B21,'Assumptions'!$E$5:$G$16,2,FALSE),""))</f>
        <v/>
      </c>
      <c r="D21" s="6">
        <f>IF(OR($A21="",$B21=""),"",IFERROR(VLOOKUP($B21,'Assumptions'!$E$5:$G$16,3,FALSE),""))</f>
        <v/>
      </c>
      <c r="E21" s="16" t="n"/>
      <c r="F21" s="17" t="n"/>
      <c r="G21" s="18" t="n"/>
      <c r="H21" s="19" t="n"/>
      <c r="I21" s="19" t="n"/>
      <c r="J21" s="7">
        <f>IF(OR($A21="",COUNT($C21:$D21,$F21)&lt;3),"",$C21*$D21*$F21)</f>
        <v/>
      </c>
      <c r="K21" s="36">
        <f>IF(OR($A21="",COUNT($F21,$H21)&lt;2),"",ROUND($F21*$H21,1))</f>
        <v/>
      </c>
      <c r="L21" s="21">
        <f>IF(OR($A21="",COUNT($F21:$G21)&lt;2),"",$F21*$G21)</f>
        <v/>
      </c>
      <c r="M21" s="21">
        <f>IF(OR($A21="",COUNT($L21,$I21)&lt;2),"",$L21*$I21)</f>
        <v/>
      </c>
      <c r="N21" s="22">
        <f>IF(OR($A21="",$P21&lt;&gt;"Included"),"",IFERROR($M21/SUMIF($P$5:$P$104,"Included",$M$5:$M$104),""))</f>
        <v/>
      </c>
      <c r="O21" s="23">
        <f>IF($A21="","",IFERROR($M21/$J21,""))</f>
        <v/>
      </c>
      <c r="P21" s="16" t="n"/>
      <c r="Q21" s="16" t="n"/>
      <c r="R21" s="37" t="n"/>
      <c r="S21" s="37" t="n"/>
      <c r="T21" s="25" t="n"/>
      <c r="U21" s="5">
        <f>IF($A21="","",IF(OR($B21="",$C21="",$D21="",$E21="",$F21="",$G21="",$H21="",$I21="",$P21="",$Q21="",$R21=""),"Review incomplete inputs",IF(OR($F21&gt;'Assumptions'!$J$5,$G21&gt;'Assumptions'!$J$6,$H21&lt;'Assumptions'!$J$7,$H21&gt;'Assumptions'!$J$8,$I21&lt;'Assumptions'!$J$7,$I21&gt;'Assumptions'!$J$8,$I21&gt;$H21),"Review model inputs",IF(AND($P21="Included",$S21&lt;&gt;"",$S21&lt;TODAY()),"Review due date",""))))</f>
        <v/>
      </c>
    </row>
    <row r="22">
      <c r="A22" s="16" t="n"/>
      <c r="B22" s="16" t="n"/>
      <c r="C22" s="4">
        <f>IF(OR($A22="",$B22=""),"",IFERROR(VLOOKUP($B22,'Assumptions'!$E$5:$G$16,2,FALSE),""))</f>
        <v/>
      </c>
      <c r="D22" s="4">
        <f>IF(OR($A22="",$B22=""),"",IFERROR(VLOOKUP($B22,'Assumptions'!$E$5:$G$16,3,FALSE),""))</f>
        <v/>
      </c>
      <c r="E22" s="16" t="n"/>
      <c r="F22" s="17" t="n"/>
      <c r="G22" s="18" t="n"/>
      <c r="H22" s="19" t="n"/>
      <c r="I22" s="19" t="n"/>
      <c r="J22" s="26">
        <f>IF(OR($A22="",COUNT($C22:$D22,$F22)&lt;3),"",$C22*$D22*$F22)</f>
        <v/>
      </c>
      <c r="K22" s="38">
        <f>IF(OR($A22="",COUNT($F22,$H22)&lt;2),"",ROUND($F22*$H22,1))</f>
        <v/>
      </c>
      <c r="L22" s="28">
        <f>IF(OR($A22="",COUNT($F22:$G22)&lt;2),"",$F22*$G22)</f>
        <v/>
      </c>
      <c r="M22" s="28">
        <f>IF(OR($A22="",COUNT($L22,$I22)&lt;2),"",$L22*$I22)</f>
        <v/>
      </c>
      <c r="N22" s="29">
        <f>IF(OR($A22="",$P22&lt;&gt;"Included"),"",IFERROR($M22/SUMIF($P$5:$P$104,"Included",$M$5:$M$104),""))</f>
        <v/>
      </c>
      <c r="O22" s="30">
        <f>IF($A22="","",IFERROR($M22/$J22,""))</f>
        <v/>
      </c>
      <c r="P22" s="16" t="n"/>
      <c r="Q22" s="16" t="n"/>
      <c r="R22" s="37" t="n"/>
      <c r="S22" s="37" t="n"/>
      <c r="T22" s="25" t="n"/>
      <c r="U22" s="3">
        <f>IF($A22="","",IF(OR($B22="",$C22="",$D22="",$E22="",$F22="",$G22="",$H22="",$I22="",$P22="",$Q22="",$R22=""),"Review incomplete inputs",IF(OR($F22&gt;'Assumptions'!$J$5,$G22&gt;'Assumptions'!$J$6,$H22&lt;'Assumptions'!$J$7,$H22&gt;'Assumptions'!$J$8,$I22&lt;'Assumptions'!$J$7,$I22&gt;'Assumptions'!$J$8,$I22&gt;$H22),"Review model inputs",IF(AND($P22="Included",$S22&lt;&gt;"",$S22&lt;TODAY()),"Review due date",""))))</f>
        <v/>
      </c>
    </row>
    <row r="23">
      <c r="A23" s="16" t="n"/>
      <c r="B23" s="16" t="n"/>
      <c r="C23" s="6">
        <f>IF(OR($A23="",$B23=""),"",IFERROR(VLOOKUP($B23,'Assumptions'!$E$5:$G$16,2,FALSE),""))</f>
        <v/>
      </c>
      <c r="D23" s="6">
        <f>IF(OR($A23="",$B23=""),"",IFERROR(VLOOKUP($B23,'Assumptions'!$E$5:$G$16,3,FALSE),""))</f>
        <v/>
      </c>
      <c r="E23" s="16" t="n"/>
      <c r="F23" s="17" t="n"/>
      <c r="G23" s="18" t="n"/>
      <c r="H23" s="19" t="n"/>
      <c r="I23" s="19" t="n"/>
      <c r="J23" s="7">
        <f>IF(OR($A23="",COUNT($C23:$D23,$F23)&lt;3),"",$C23*$D23*$F23)</f>
        <v/>
      </c>
      <c r="K23" s="36">
        <f>IF(OR($A23="",COUNT($F23,$H23)&lt;2),"",ROUND($F23*$H23,1))</f>
        <v/>
      </c>
      <c r="L23" s="21">
        <f>IF(OR($A23="",COUNT($F23:$G23)&lt;2),"",$F23*$G23)</f>
        <v/>
      </c>
      <c r="M23" s="21">
        <f>IF(OR($A23="",COUNT($L23,$I23)&lt;2),"",$L23*$I23)</f>
        <v/>
      </c>
      <c r="N23" s="22">
        <f>IF(OR($A23="",$P23&lt;&gt;"Included"),"",IFERROR($M23/SUMIF($P$5:$P$104,"Included",$M$5:$M$104),""))</f>
        <v/>
      </c>
      <c r="O23" s="23">
        <f>IF($A23="","",IFERROR($M23/$J23,""))</f>
        <v/>
      </c>
      <c r="P23" s="16" t="n"/>
      <c r="Q23" s="16" t="n"/>
      <c r="R23" s="37" t="n"/>
      <c r="S23" s="37" t="n"/>
      <c r="T23" s="25" t="n"/>
      <c r="U23" s="5">
        <f>IF($A23="","",IF(OR($B23="",$C23="",$D23="",$E23="",$F23="",$G23="",$H23="",$I23="",$P23="",$Q23="",$R23=""),"Review incomplete inputs",IF(OR($F23&gt;'Assumptions'!$J$5,$G23&gt;'Assumptions'!$J$6,$H23&lt;'Assumptions'!$J$7,$H23&gt;'Assumptions'!$J$8,$I23&lt;'Assumptions'!$J$7,$I23&gt;'Assumptions'!$J$8,$I23&gt;$H23),"Review model inputs",IF(AND($P23="Included",$S23&lt;&gt;"",$S23&lt;TODAY()),"Review due date",""))))</f>
        <v/>
      </c>
    </row>
    <row r="24">
      <c r="A24" s="16" t="n"/>
      <c r="B24" s="16" t="n"/>
      <c r="C24" s="4">
        <f>IF(OR($A24="",$B24=""),"",IFERROR(VLOOKUP($B24,'Assumptions'!$E$5:$G$16,2,FALSE),""))</f>
        <v/>
      </c>
      <c r="D24" s="4">
        <f>IF(OR($A24="",$B24=""),"",IFERROR(VLOOKUP($B24,'Assumptions'!$E$5:$G$16,3,FALSE),""))</f>
        <v/>
      </c>
      <c r="E24" s="16" t="n"/>
      <c r="F24" s="17" t="n"/>
      <c r="G24" s="18" t="n"/>
      <c r="H24" s="19" t="n"/>
      <c r="I24" s="19" t="n"/>
      <c r="J24" s="26">
        <f>IF(OR($A24="",COUNT($C24:$D24,$F24)&lt;3),"",$C24*$D24*$F24)</f>
        <v/>
      </c>
      <c r="K24" s="38">
        <f>IF(OR($A24="",COUNT($F24,$H24)&lt;2),"",ROUND($F24*$H24,1))</f>
        <v/>
      </c>
      <c r="L24" s="28">
        <f>IF(OR($A24="",COUNT($F24:$G24)&lt;2),"",$F24*$G24)</f>
        <v/>
      </c>
      <c r="M24" s="28">
        <f>IF(OR($A24="",COUNT($L24,$I24)&lt;2),"",$L24*$I24)</f>
        <v/>
      </c>
      <c r="N24" s="29">
        <f>IF(OR($A24="",$P24&lt;&gt;"Included"),"",IFERROR($M24/SUMIF($P$5:$P$104,"Included",$M$5:$M$104),""))</f>
        <v/>
      </c>
      <c r="O24" s="30">
        <f>IF($A24="","",IFERROR($M24/$J24,""))</f>
        <v/>
      </c>
      <c r="P24" s="16" t="n"/>
      <c r="Q24" s="16" t="n"/>
      <c r="R24" s="37" t="n"/>
      <c r="S24" s="37" t="n"/>
      <c r="T24" s="25" t="n"/>
      <c r="U24" s="3">
        <f>IF($A24="","",IF(OR($B24="",$C24="",$D24="",$E24="",$F24="",$G24="",$H24="",$I24="",$P24="",$Q24="",$R24=""),"Review incomplete inputs",IF(OR($F24&gt;'Assumptions'!$J$5,$G24&gt;'Assumptions'!$J$6,$H24&lt;'Assumptions'!$J$7,$H24&gt;'Assumptions'!$J$8,$I24&lt;'Assumptions'!$J$7,$I24&gt;'Assumptions'!$J$8,$I24&gt;$H24),"Review model inputs",IF(AND($P24="Included",$S24&lt;&gt;"",$S24&lt;TODAY()),"Review due date",""))))</f>
        <v/>
      </c>
    </row>
    <row r="25">
      <c r="A25" s="16" t="n"/>
      <c r="B25" s="16" t="n"/>
      <c r="C25" s="6">
        <f>IF(OR($A25="",$B25=""),"",IFERROR(VLOOKUP($B25,'Assumptions'!$E$5:$G$16,2,FALSE),""))</f>
        <v/>
      </c>
      <c r="D25" s="6">
        <f>IF(OR($A25="",$B25=""),"",IFERROR(VLOOKUP($B25,'Assumptions'!$E$5:$G$16,3,FALSE),""))</f>
        <v/>
      </c>
      <c r="E25" s="16" t="n"/>
      <c r="F25" s="17" t="n"/>
      <c r="G25" s="18" t="n"/>
      <c r="H25" s="19" t="n"/>
      <c r="I25" s="19" t="n"/>
      <c r="J25" s="7">
        <f>IF(OR($A25="",COUNT($C25:$D25,$F25)&lt;3),"",$C25*$D25*$F25)</f>
        <v/>
      </c>
      <c r="K25" s="36">
        <f>IF(OR($A25="",COUNT($F25,$H25)&lt;2),"",ROUND($F25*$H25,1))</f>
        <v/>
      </c>
      <c r="L25" s="21">
        <f>IF(OR($A25="",COUNT($F25:$G25)&lt;2),"",$F25*$G25)</f>
        <v/>
      </c>
      <c r="M25" s="21">
        <f>IF(OR($A25="",COUNT($L25,$I25)&lt;2),"",$L25*$I25)</f>
        <v/>
      </c>
      <c r="N25" s="22">
        <f>IF(OR($A25="",$P25&lt;&gt;"Included"),"",IFERROR($M25/SUMIF($P$5:$P$104,"Included",$M$5:$M$104),""))</f>
        <v/>
      </c>
      <c r="O25" s="23">
        <f>IF($A25="","",IFERROR($M25/$J25,""))</f>
        <v/>
      </c>
      <c r="P25" s="16" t="n"/>
      <c r="Q25" s="16" t="n"/>
      <c r="R25" s="37" t="n"/>
      <c r="S25" s="37" t="n"/>
      <c r="T25" s="25" t="n"/>
      <c r="U25" s="5">
        <f>IF($A25="","",IF(OR($B25="",$C25="",$D25="",$E25="",$F25="",$G25="",$H25="",$I25="",$P25="",$Q25="",$R25=""),"Review incomplete inputs",IF(OR($F25&gt;'Assumptions'!$J$5,$G25&gt;'Assumptions'!$J$6,$H25&lt;'Assumptions'!$J$7,$H25&gt;'Assumptions'!$J$8,$I25&lt;'Assumptions'!$J$7,$I25&gt;'Assumptions'!$J$8,$I25&gt;$H25),"Review model inputs",IF(AND($P25="Included",$S25&lt;&gt;"",$S25&lt;TODAY()),"Review due date",""))))</f>
        <v/>
      </c>
    </row>
    <row r="26">
      <c r="A26" s="16" t="n"/>
      <c r="B26" s="16" t="n"/>
      <c r="C26" s="4">
        <f>IF(OR($A26="",$B26=""),"",IFERROR(VLOOKUP($B26,'Assumptions'!$E$5:$G$16,2,FALSE),""))</f>
        <v/>
      </c>
      <c r="D26" s="4">
        <f>IF(OR($A26="",$B26=""),"",IFERROR(VLOOKUP($B26,'Assumptions'!$E$5:$G$16,3,FALSE),""))</f>
        <v/>
      </c>
      <c r="E26" s="16" t="n"/>
      <c r="F26" s="17" t="n"/>
      <c r="G26" s="18" t="n"/>
      <c r="H26" s="19" t="n"/>
      <c r="I26" s="19" t="n"/>
      <c r="J26" s="26">
        <f>IF(OR($A26="",COUNT($C26:$D26,$F26)&lt;3),"",$C26*$D26*$F26)</f>
        <v/>
      </c>
      <c r="K26" s="38">
        <f>IF(OR($A26="",COUNT($F26,$H26)&lt;2),"",ROUND($F26*$H26,1))</f>
        <v/>
      </c>
      <c r="L26" s="28">
        <f>IF(OR($A26="",COUNT($F26:$G26)&lt;2),"",$F26*$G26)</f>
        <v/>
      </c>
      <c r="M26" s="28">
        <f>IF(OR($A26="",COUNT($L26,$I26)&lt;2),"",$L26*$I26)</f>
        <v/>
      </c>
      <c r="N26" s="29">
        <f>IF(OR($A26="",$P26&lt;&gt;"Included"),"",IFERROR($M26/SUMIF($P$5:$P$104,"Included",$M$5:$M$104),""))</f>
        <v/>
      </c>
      <c r="O26" s="30">
        <f>IF($A26="","",IFERROR($M26/$J26,""))</f>
        <v/>
      </c>
      <c r="P26" s="16" t="n"/>
      <c r="Q26" s="16" t="n"/>
      <c r="R26" s="37" t="n"/>
      <c r="S26" s="37" t="n"/>
      <c r="T26" s="25" t="n"/>
      <c r="U26" s="3">
        <f>IF($A26="","",IF(OR($B26="",$C26="",$D26="",$E26="",$F26="",$G26="",$H26="",$I26="",$P26="",$Q26="",$R26=""),"Review incomplete inputs",IF(OR($F26&gt;'Assumptions'!$J$5,$G26&gt;'Assumptions'!$J$6,$H26&lt;'Assumptions'!$J$7,$H26&gt;'Assumptions'!$J$8,$I26&lt;'Assumptions'!$J$7,$I26&gt;'Assumptions'!$J$8,$I26&gt;$H26),"Review model inputs",IF(AND($P26="Included",$S26&lt;&gt;"",$S26&lt;TODAY()),"Review due date",""))))</f>
        <v/>
      </c>
    </row>
    <row r="27">
      <c r="A27" s="16" t="n"/>
      <c r="B27" s="16" t="n"/>
      <c r="C27" s="6">
        <f>IF(OR($A27="",$B27=""),"",IFERROR(VLOOKUP($B27,'Assumptions'!$E$5:$G$16,2,FALSE),""))</f>
        <v/>
      </c>
      <c r="D27" s="6">
        <f>IF(OR($A27="",$B27=""),"",IFERROR(VLOOKUP($B27,'Assumptions'!$E$5:$G$16,3,FALSE),""))</f>
        <v/>
      </c>
      <c r="E27" s="16" t="n"/>
      <c r="F27" s="17" t="n"/>
      <c r="G27" s="18" t="n"/>
      <c r="H27" s="19" t="n"/>
      <c r="I27" s="19" t="n"/>
      <c r="J27" s="7">
        <f>IF(OR($A27="",COUNT($C27:$D27,$F27)&lt;3),"",$C27*$D27*$F27)</f>
        <v/>
      </c>
      <c r="K27" s="36">
        <f>IF(OR($A27="",COUNT($F27,$H27)&lt;2),"",ROUND($F27*$H27,1))</f>
        <v/>
      </c>
      <c r="L27" s="21">
        <f>IF(OR($A27="",COUNT($F27:$G27)&lt;2),"",$F27*$G27)</f>
        <v/>
      </c>
      <c r="M27" s="21">
        <f>IF(OR($A27="",COUNT($L27,$I27)&lt;2),"",$L27*$I27)</f>
        <v/>
      </c>
      <c r="N27" s="22">
        <f>IF(OR($A27="",$P27&lt;&gt;"Included"),"",IFERROR($M27/SUMIF($P$5:$P$104,"Included",$M$5:$M$104),""))</f>
        <v/>
      </c>
      <c r="O27" s="23">
        <f>IF($A27="","",IFERROR($M27/$J27,""))</f>
        <v/>
      </c>
      <c r="P27" s="16" t="n"/>
      <c r="Q27" s="16" t="n"/>
      <c r="R27" s="37" t="n"/>
      <c r="S27" s="37" t="n"/>
      <c r="T27" s="25" t="n"/>
      <c r="U27" s="5">
        <f>IF($A27="","",IF(OR($B27="",$C27="",$D27="",$E27="",$F27="",$G27="",$H27="",$I27="",$P27="",$Q27="",$R27=""),"Review incomplete inputs",IF(OR($F27&gt;'Assumptions'!$J$5,$G27&gt;'Assumptions'!$J$6,$H27&lt;'Assumptions'!$J$7,$H27&gt;'Assumptions'!$J$8,$I27&lt;'Assumptions'!$J$7,$I27&gt;'Assumptions'!$J$8,$I27&gt;$H27),"Review model inputs",IF(AND($P27="Included",$S27&lt;&gt;"",$S27&lt;TODAY()),"Review due date",""))))</f>
        <v/>
      </c>
    </row>
    <row r="28">
      <c r="A28" s="16" t="n"/>
      <c r="B28" s="16" t="n"/>
      <c r="C28" s="4">
        <f>IF(OR($A28="",$B28=""),"",IFERROR(VLOOKUP($B28,'Assumptions'!$E$5:$G$16,2,FALSE),""))</f>
        <v/>
      </c>
      <c r="D28" s="4">
        <f>IF(OR($A28="",$B28=""),"",IFERROR(VLOOKUP($B28,'Assumptions'!$E$5:$G$16,3,FALSE),""))</f>
        <v/>
      </c>
      <c r="E28" s="16" t="n"/>
      <c r="F28" s="17" t="n"/>
      <c r="G28" s="18" t="n"/>
      <c r="H28" s="19" t="n"/>
      <c r="I28" s="19" t="n"/>
      <c r="J28" s="26">
        <f>IF(OR($A28="",COUNT($C28:$D28,$F28)&lt;3),"",$C28*$D28*$F28)</f>
        <v/>
      </c>
      <c r="K28" s="38">
        <f>IF(OR($A28="",COUNT($F28,$H28)&lt;2),"",ROUND($F28*$H28,1))</f>
        <v/>
      </c>
      <c r="L28" s="28">
        <f>IF(OR($A28="",COUNT($F28:$G28)&lt;2),"",$F28*$G28)</f>
        <v/>
      </c>
      <c r="M28" s="28">
        <f>IF(OR($A28="",COUNT($L28,$I28)&lt;2),"",$L28*$I28)</f>
        <v/>
      </c>
      <c r="N28" s="29">
        <f>IF(OR($A28="",$P28&lt;&gt;"Included"),"",IFERROR($M28/SUMIF($P$5:$P$104,"Included",$M$5:$M$104),""))</f>
        <v/>
      </c>
      <c r="O28" s="30">
        <f>IF($A28="","",IFERROR($M28/$J28,""))</f>
        <v/>
      </c>
      <c r="P28" s="16" t="n"/>
      <c r="Q28" s="16" t="n"/>
      <c r="R28" s="37" t="n"/>
      <c r="S28" s="37" t="n"/>
      <c r="T28" s="25" t="n"/>
      <c r="U28" s="3">
        <f>IF($A28="","",IF(OR($B28="",$C28="",$D28="",$E28="",$F28="",$G28="",$H28="",$I28="",$P28="",$Q28="",$R28=""),"Review incomplete inputs",IF(OR($F28&gt;'Assumptions'!$J$5,$G28&gt;'Assumptions'!$J$6,$H28&lt;'Assumptions'!$J$7,$H28&gt;'Assumptions'!$J$8,$I28&lt;'Assumptions'!$J$7,$I28&gt;'Assumptions'!$J$8,$I28&gt;$H28),"Review model inputs",IF(AND($P28="Included",$S28&lt;&gt;"",$S28&lt;TODAY()),"Review due date",""))))</f>
        <v/>
      </c>
    </row>
    <row r="29">
      <c r="A29" s="16" t="n"/>
      <c r="B29" s="16" t="n"/>
      <c r="C29" s="6">
        <f>IF(OR($A29="",$B29=""),"",IFERROR(VLOOKUP($B29,'Assumptions'!$E$5:$G$16,2,FALSE),""))</f>
        <v/>
      </c>
      <c r="D29" s="6">
        <f>IF(OR($A29="",$B29=""),"",IFERROR(VLOOKUP($B29,'Assumptions'!$E$5:$G$16,3,FALSE),""))</f>
        <v/>
      </c>
      <c r="E29" s="16" t="n"/>
      <c r="F29" s="17" t="n"/>
      <c r="G29" s="18" t="n"/>
      <c r="H29" s="19" t="n"/>
      <c r="I29" s="19" t="n"/>
      <c r="J29" s="7">
        <f>IF(OR($A29="",COUNT($C29:$D29,$F29)&lt;3),"",$C29*$D29*$F29)</f>
        <v/>
      </c>
      <c r="K29" s="36">
        <f>IF(OR($A29="",COUNT($F29,$H29)&lt;2),"",ROUND($F29*$H29,1))</f>
        <v/>
      </c>
      <c r="L29" s="21">
        <f>IF(OR($A29="",COUNT($F29:$G29)&lt;2),"",$F29*$G29)</f>
        <v/>
      </c>
      <c r="M29" s="21">
        <f>IF(OR($A29="",COUNT($L29,$I29)&lt;2),"",$L29*$I29)</f>
        <v/>
      </c>
      <c r="N29" s="22">
        <f>IF(OR($A29="",$P29&lt;&gt;"Included"),"",IFERROR($M29/SUMIF($P$5:$P$104,"Included",$M$5:$M$104),""))</f>
        <v/>
      </c>
      <c r="O29" s="23">
        <f>IF($A29="","",IFERROR($M29/$J29,""))</f>
        <v/>
      </c>
      <c r="P29" s="16" t="n"/>
      <c r="Q29" s="16" t="n"/>
      <c r="R29" s="37" t="n"/>
      <c r="S29" s="37" t="n"/>
      <c r="T29" s="25" t="n"/>
      <c r="U29" s="5">
        <f>IF($A29="","",IF(OR($B29="",$C29="",$D29="",$E29="",$F29="",$G29="",$H29="",$I29="",$P29="",$Q29="",$R29=""),"Review incomplete inputs",IF(OR($F29&gt;'Assumptions'!$J$5,$G29&gt;'Assumptions'!$J$6,$H29&lt;'Assumptions'!$J$7,$H29&gt;'Assumptions'!$J$8,$I29&lt;'Assumptions'!$J$7,$I29&gt;'Assumptions'!$J$8,$I29&gt;$H29),"Review model inputs",IF(AND($P29="Included",$S29&lt;&gt;"",$S29&lt;TODAY()),"Review due date",""))))</f>
        <v/>
      </c>
    </row>
    <row r="30">
      <c r="A30" s="16" t="n"/>
      <c r="B30" s="16" t="n"/>
      <c r="C30" s="4">
        <f>IF(OR($A30="",$B30=""),"",IFERROR(VLOOKUP($B30,'Assumptions'!$E$5:$G$16,2,FALSE),""))</f>
        <v/>
      </c>
      <c r="D30" s="4">
        <f>IF(OR($A30="",$B30=""),"",IFERROR(VLOOKUP($B30,'Assumptions'!$E$5:$G$16,3,FALSE),""))</f>
        <v/>
      </c>
      <c r="E30" s="16" t="n"/>
      <c r="F30" s="17" t="n"/>
      <c r="G30" s="18" t="n"/>
      <c r="H30" s="19" t="n"/>
      <c r="I30" s="19" t="n"/>
      <c r="J30" s="26">
        <f>IF(OR($A30="",COUNT($C30:$D30,$F30)&lt;3),"",$C30*$D30*$F30)</f>
        <v/>
      </c>
      <c r="K30" s="38">
        <f>IF(OR($A30="",COUNT($F30,$H30)&lt;2),"",ROUND($F30*$H30,1))</f>
        <v/>
      </c>
      <c r="L30" s="28">
        <f>IF(OR($A30="",COUNT($F30:$G30)&lt;2),"",$F30*$G30)</f>
        <v/>
      </c>
      <c r="M30" s="28">
        <f>IF(OR($A30="",COUNT($L30,$I30)&lt;2),"",$L30*$I30)</f>
        <v/>
      </c>
      <c r="N30" s="29">
        <f>IF(OR($A30="",$P30&lt;&gt;"Included"),"",IFERROR($M30/SUMIF($P$5:$P$104,"Included",$M$5:$M$104),""))</f>
        <v/>
      </c>
      <c r="O30" s="30">
        <f>IF($A30="","",IFERROR($M30/$J30,""))</f>
        <v/>
      </c>
      <c r="P30" s="16" t="n"/>
      <c r="Q30" s="16" t="n"/>
      <c r="R30" s="37" t="n"/>
      <c r="S30" s="37" t="n"/>
      <c r="T30" s="25" t="n"/>
      <c r="U30" s="3">
        <f>IF($A30="","",IF(OR($B30="",$C30="",$D30="",$E30="",$F30="",$G30="",$H30="",$I30="",$P30="",$Q30="",$R30=""),"Review incomplete inputs",IF(OR($F30&gt;'Assumptions'!$J$5,$G30&gt;'Assumptions'!$J$6,$H30&lt;'Assumptions'!$J$7,$H30&gt;'Assumptions'!$J$8,$I30&lt;'Assumptions'!$J$7,$I30&gt;'Assumptions'!$J$8,$I30&gt;$H30),"Review model inputs",IF(AND($P30="Included",$S30&lt;&gt;"",$S30&lt;TODAY()),"Review due date",""))))</f>
        <v/>
      </c>
    </row>
    <row r="31">
      <c r="A31" s="16" t="n"/>
      <c r="B31" s="16" t="n"/>
      <c r="C31" s="6">
        <f>IF(OR($A31="",$B31=""),"",IFERROR(VLOOKUP($B31,'Assumptions'!$E$5:$G$16,2,FALSE),""))</f>
        <v/>
      </c>
      <c r="D31" s="6">
        <f>IF(OR($A31="",$B31=""),"",IFERROR(VLOOKUP($B31,'Assumptions'!$E$5:$G$16,3,FALSE),""))</f>
        <v/>
      </c>
      <c r="E31" s="16" t="n"/>
      <c r="F31" s="17" t="n"/>
      <c r="G31" s="18" t="n"/>
      <c r="H31" s="19" t="n"/>
      <c r="I31" s="19" t="n"/>
      <c r="J31" s="7">
        <f>IF(OR($A31="",COUNT($C31:$D31,$F31)&lt;3),"",$C31*$D31*$F31)</f>
        <v/>
      </c>
      <c r="K31" s="36">
        <f>IF(OR($A31="",COUNT($F31,$H31)&lt;2),"",ROUND($F31*$H31,1))</f>
        <v/>
      </c>
      <c r="L31" s="21">
        <f>IF(OR($A31="",COUNT($F31:$G31)&lt;2),"",$F31*$G31)</f>
        <v/>
      </c>
      <c r="M31" s="21">
        <f>IF(OR($A31="",COUNT($L31,$I31)&lt;2),"",$L31*$I31)</f>
        <v/>
      </c>
      <c r="N31" s="22">
        <f>IF(OR($A31="",$P31&lt;&gt;"Included"),"",IFERROR($M31/SUMIF($P$5:$P$104,"Included",$M$5:$M$104),""))</f>
        <v/>
      </c>
      <c r="O31" s="23">
        <f>IF($A31="","",IFERROR($M31/$J31,""))</f>
        <v/>
      </c>
      <c r="P31" s="16" t="n"/>
      <c r="Q31" s="16" t="n"/>
      <c r="R31" s="37" t="n"/>
      <c r="S31" s="37" t="n"/>
      <c r="T31" s="25" t="n"/>
      <c r="U31" s="5">
        <f>IF($A31="","",IF(OR($B31="",$C31="",$D31="",$E31="",$F31="",$G31="",$H31="",$I31="",$P31="",$Q31="",$R31=""),"Review incomplete inputs",IF(OR($F31&gt;'Assumptions'!$J$5,$G31&gt;'Assumptions'!$J$6,$H31&lt;'Assumptions'!$J$7,$H31&gt;'Assumptions'!$J$8,$I31&lt;'Assumptions'!$J$7,$I31&gt;'Assumptions'!$J$8,$I31&gt;$H31),"Review model inputs",IF(AND($P31="Included",$S31&lt;&gt;"",$S31&lt;TODAY()),"Review due date",""))))</f>
        <v/>
      </c>
    </row>
    <row r="32">
      <c r="A32" s="16" t="n"/>
      <c r="B32" s="16" t="n"/>
      <c r="C32" s="4">
        <f>IF(OR($A32="",$B32=""),"",IFERROR(VLOOKUP($B32,'Assumptions'!$E$5:$G$16,2,FALSE),""))</f>
        <v/>
      </c>
      <c r="D32" s="4">
        <f>IF(OR($A32="",$B32=""),"",IFERROR(VLOOKUP($B32,'Assumptions'!$E$5:$G$16,3,FALSE),""))</f>
        <v/>
      </c>
      <c r="E32" s="16" t="n"/>
      <c r="F32" s="17" t="n"/>
      <c r="G32" s="18" t="n"/>
      <c r="H32" s="19" t="n"/>
      <c r="I32" s="19" t="n"/>
      <c r="J32" s="26">
        <f>IF(OR($A32="",COUNT($C32:$D32,$F32)&lt;3),"",$C32*$D32*$F32)</f>
        <v/>
      </c>
      <c r="K32" s="38">
        <f>IF(OR($A32="",COUNT($F32,$H32)&lt;2),"",ROUND($F32*$H32,1))</f>
        <v/>
      </c>
      <c r="L32" s="28">
        <f>IF(OR($A32="",COUNT($F32:$G32)&lt;2),"",$F32*$G32)</f>
        <v/>
      </c>
      <c r="M32" s="28">
        <f>IF(OR($A32="",COUNT($L32,$I32)&lt;2),"",$L32*$I32)</f>
        <v/>
      </c>
      <c r="N32" s="29">
        <f>IF(OR($A32="",$P32&lt;&gt;"Included"),"",IFERROR($M32/SUMIF($P$5:$P$104,"Included",$M$5:$M$104),""))</f>
        <v/>
      </c>
      <c r="O32" s="30">
        <f>IF($A32="","",IFERROR($M32/$J32,""))</f>
        <v/>
      </c>
      <c r="P32" s="16" t="n"/>
      <c r="Q32" s="16" t="n"/>
      <c r="R32" s="37" t="n"/>
      <c r="S32" s="37" t="n"/>
      <c r="T32" s="25" t="n"/>
      <c r="U32" s="3">
        <f>IF($A32="","",IF(OR($B32="",$C32="",$D32="",$E32="",$F32="",$G32="",$H32="",$I32="",$P32="",$Q32="",$R32=""),"Review incomplete inputs",IF(OR($F32&gt;'Assumptions'!$J$5,$G32&gt;'Assumptions'!$J$6,$H32&lt;'Assumptions'!$J$7,$H32&gt;'Assumptions'!$J$8,$I32&lt;'Assumptions'!$J$7,$I32&gt;'Assumptions'!$J$8,$I32&gt;$H32),"Review model inputs",IF(AND($P32="Included",$S32&lt;&gt;"",$S32&lt;TODAY()),"Review due date",""))))</f>
        <v/>
      </c>
    </row>
    <row r="33">
      <c r="A33" s="16" t="n"/>
      <c r="B33" s="16" t="n"/>
      <c r="C33" s="6">
        <f>IF(OR($A33="",$B33=""),"",IFERROR(VLOOKUP($B33,'Assumptions'!$E$5:$G$16,2,FALSE),""))</f>
        <v/>
      </c>
      <c r="D33" s="6">
        <f>IF(OR($A33="",$B33=""),"",IFERROR(VLOOKUP($B33,'Assumptions'!$E$5:$G$16,3,FALSE),""))</f>
        <v/>
      </c>
      <c r="E33" s="16" t="n"/>
      <c r="F33" s="17" t="n"/>
      <c r="G33" s="18" t="n"/>
      <c r="H33" s="19" t="n"/>
      <c r="I33" s="19" t="n"/>
      <c r="J33" s="7">
        <f>IF(OR($A33="",COUNT($C33:$D33,$F33)&lt;3),"",$C33*$D33*$F33)</f>
        <v/>
      </c>
      <c r="K33" s="36">
        <f>IF(OR($A33="",COUNT($F33,$H33)&lt;2),"",ROUND($F33*$H33,1))</f>
        <v/>
      </c>
      <c r="L33" s="21">
        <f>IF(OR($A33="",COUNT($F33:$G33)&lt;2),"",$F33*$G33)</f>
        <v/>
      </c>
      <c r="M33" s="21">
        <f>IF(OR($A33="",COUNT($L33,$I33)&lt;2),"",$L33*$I33)</f>
        <v/>
      </c>
      <c r="N33" s="22">
        <f>IF(OR($A33="",$P33&lt;&gt;"Included"),"",IFERROR($M33/SUMIF($P$5:$P$104,"Included",$M$5:$M$104),""))</f>
        <v/>
      </c>
      <c r="O33" s="23">
        <f>IF($A33="","",IFERROR($M33/$J33,""))</f>
        <v/>
      </c>
      <c r="P33" s="16" t="n"/>
      <c r="Q33" s="16" t="n"/>
      <c r="R33" s="37" t="n"/>
      <c r="S33" s="37" t="n"/>
      <c r="T33" s="25" t="n"/>
      <c r="U33" s="5">
        <f>IF($A33="","",IF(OR($B33="",$C33="",$D33="",$E33="",$F33="",$G33="",$H33="",$I33="",$P33="",$Q33="",$R33=""),"Review incomplete inputs",IF(OR($F33&gt;'Assumptions'!$J$5,$G33&gt;'Assumptions'!$J$6,$H33&lt;'Assumptions'!$J$7,$H33&gt;'Assumptions'!$J$8,$I33&lt;'Assumptions'!$J$7,$I33&gt;'Assumptions'!$J$8,$I33&gt;$H33),"Review model inputs",IF(AND($P33="Included",$S33&lt;&gt;"",$S33&lt;TODAY()),"Review due date",""))))</f>
        <v/>
      </c>
    </row>
    <row r="34">
      <c r="A34" s="16" t="n"/>
      <c r="B34" s="16" t="n"/>
      <c r="C34" s="4">
        <f>IF(OR($A34="",$B34=""),"",IFERROR(VLOOKUP($B34,'Assumptions'!$E$5:$G$16,2,FALSE),""))</f>
        <v/>
      </c>
      <c r="D34" s="4">
        <f>IF(OR($A34="",$B34=""),"",IFERROR(VLOOKUP($B34,'Assumptions'!$E$5:$G$16,3,FALSE),""))</f>
        <v/>
      </c>
      <c r="E34" s="16" t="n"/>
      <c r="F34" s="17" t="n"/>
      <c r="G34" s="18" t="n"/>
      <c r="H34" s="19" t="n"/>
      <c r="I34" s="19" t="n"/>
      <c r="J34" s="26">
        <f>IF(OR($A34="",COUNT($C34:$D34,$F34)&lt;3),"",$C34*$D34*$F34)</f>
        <v/>
      </c>
      <c r="K34" s="38">
        <f>IF(OR($A34="",COUNT($F34,$H34)&lt;2),"",ROUND($F34*$H34,1))</f>
        <v/>
      </c>
      <c r="L34" s="28">
        <f>IF(OR($A34="",COUNT($F34:$G34)&lt;2),"",$F34*$G34)</f>
        <v/>
      </c>
      <c r="M34" s="28">
        <f>IF(OR($A34="",COUNT($L34,$I34)&lt;2),"",$L34*$I34)</f>
        <v/>
      </c>
      <c r="N34" s="29">
        <f>IF(OR($A34="",$P34&lt;&gt;"Included"),"",IFERROR($M34/SUMIF($P$5:$P$104,"Included",$M$5:$M$104),""))</f>
        <v/>
      </c>
      <c r="O34" s="30">
        <f>IF($A34="","",IFERROR($M34/$J34,""))</f>
        <v/>
      </c>
      <c r="P34" s="16" t="n"/>
      <c r="Q34" s="16" t="n"/>
      <c r="R34" s="37" t="n"/>
      <c r="S34" s="37" t="n"/>
      <c r="T34" s="25" t="n"/>
      <c r="U34" s="3">
        <f>IF($A34="","",IF(OR($B34="",$C34="",$D34="",$E34="",$F34="",$G34="",$H34="",$I34="",$P34="",$Q34="",$R34=""),"Review incomplete inputs",IF(OR($F34&gt;'Assumptions'!$J$5,$G34&gt;'Assumptions'!$J$6,$H34&lt;'Assumptions'!$J$7,$H34&gt;'Assumptions'!$J$8,$I34&lt;'Assumptions'!$J$7,$I34&gt;'Assumptions'!$J$8,$I34&gt;$H34),"Review model inputs",IF(AND($P34="Included",$S34&lt;&gt;"",$S34&lt;TODAY()),"Review due date",""))))</f>
        <v/>
      </c>
    </row>
    <row r="35">
      <c r="A35" s="16" t="n"/>
      <c r="B35" s="16" t="n"/>
      <c r="C35" s="6">
        <f>IF(OR($A35="",$B35=""),"",IFERROR(VLOOKUP($B35,'Assumptions'!$E$5:$G$16,2,FALSE),""))</f>
        <v/>
      </c>
      <c r="D35" s="6">
        <f>IF(OR($A35="",$B35=""),"",IFERROR(VLOOKUP($B35,'Assumptions'!$E$5:$G$16,3,FALSE),""))</f>
        <v/>
      </c>
      <c r="E35" s="16" t="n"/>
      <c r="F35" s="17" t="n"/>
      <c r="G35" s="18" t="n"/>
      <c r="H35" s="19" t="n"/>
      <c r="I35" s="19" t="n"/>
      <c r="J35" s="7">
        <f>IF(OR($A35="",COUNT($C35:$D35,$F35)&lt;3),"",$C35*$D35*$F35)</f>
        <v/>
      </c>
      <c r="K35" s="36">
        <f>IF(OR($A35="",COUNT($F35,$H35)&lt;2),"",ROUND($F35*$H35,1))</f>
        <v/>
      </c>
      <c r="L35" s="21">
        <f>IF(OR($A35="",COUNT($F35:$G35)&lt;2),"",$F35*$G35)</f>
        <v/>
      </c>
      <c r="M35" s="21">
        <f>IF(OR($A35="",COUNT($L35,$I35)&lt;2),"",$L35*$I35)</f>
        <v/>
      </c>
      <c r="N35" s="22">
        <f>IF(OR($A35="",$P35&lt;&gt;"Included"),"",IFERROR($M35/SUMIF($P$5:$P$104,"Included",$M$5:$M$104),""))</f>
        <v/>
      </c>
      <c r="O35" s="23">
        <f>IF($A35="","",IFERROR($M35/$J35,""))</f>
        <v/>
      </c>
      <c r="P35" s="16" t="n"/>
      <c r="Q35" s="16" t="n"/>
      <c r="R35" s="37" t="n"/>
      <c r="S35" s="37" t="n"/>
      <c r="T35" s="25" t="n"/>
      <c r="U35" s="5">
        <f>IF($A35="","",IF(OR($B35="",$C35="",$D35="",$E35="",$F35="",$G35="",$H35="",$I35="",$P35="",$Q35="",$R35=""),"Review incomplete inputs",IF(OR($F35&gt;'Assumptions'!$J$5,$G35&gt;'Assumptions'!$J$6,$H35&lt;'Assumptions'!$J$7,$H35&gt;'Assumptions'!$J$8,$I35&lt;'Assumptions'!$J$7,$I35&gt;'Assumptions'!$J$8,$I35&gt;$H35),"Review model inputs",IF(AND($P35="Included",$S35&lt;&gt;"",$S35&lt;TODAY()),"Review due date",""))))</f>
        <v/>
      </c>
    </row>
    <row r="36">
      <c r="A36" s="16" t="n"/>
      <c r="B36" s="16" t="n"/>
      <c r="C36" s="4">
        <f>IF(OR($A36="",$B36=""),"",IFERROR(VLOOKUP($B36,'Assumptions'!$E$5:$G$16,2,FALSE),""))</f>
        <v/>
      </c>
      <c r="D36" s="4">
        <f>IF(OR($A36="",$B36=""),"",IFERROR(VLOOKUP($B36,'Assumptions'!$E$5:$G$16,3,FALSE),""))</f>
        <v/>
      </c>
      <c r="E36" s="16" t="n"/>
      <c r="F36" s="17" t="n"/>
      <c r="G36" s="18" t="n"/>
      <c r="H36" s="19" t="n"/>
      <c r="I36" s="19" t="n"/>
      <c r="J36" s="26">
        <f>IF(OR($A36="",COUNT($C36:$D36,$F36)&lt;3),"",$C36*$D36*$F36)</f>
        <v/>
      </c>
      <c r="K36" s="38">
        <f>IF(OR($A36="",COUNT($F36,$H36)&lt;2),"",ROUND($F36*$H36,1))</f>
        <v/>
      </c>
      <c r="L36" s="28">
        <f>IF(OR($A36="",COUNT($F36:$G36)&lt;2),"",$F36*$G36)</f>
        <v/>
      </c>
      <c r="M36" s="28">
        <f>IF(OR($A36="",COUNT($L36,$I36)&lt;2),"",$L36*$I36)</f>
        <v/>
      </c>
      <c r="N36" s="29">
        <f>IF(OR($A36="",$P36&lt;&gt;"Included"),"",IFERROR($M36/SUMIF($P$5:$P$104,"Included",$M$5:$M$104),""))</f>
        <v/>
      </c>
      <c r="O36" s="30">
        <f>IF($A36="","",IFERROR($M36/$J36,""))</f>
        <v/>
      </c>
      <c r="P36" s="16" t="n"/>
      <c r="Q36" s="16" t="n"/>
      <c r="R36" s="37" t="n"/>
      <c r="S36" s="37" t="n"/>
      <c r="T36" s="25" t="n"/>
      <c r="U36" s="3">
        <f>IF($A36="","",IF(OR($B36="",$C36="",$D36="",$E36="",$F36="",$G36="",$H36="",$I36="",$P36="",$Q36="",$R36=""),"Review incomplete inputs",IF(OR($F36&gt;'Assumptions'!$J$5,$G36&gt;'Assumptions'!$J$6,$H36&lt;'Assumptions'!$J$7,$H36&gt;'Assumptions'!$J$8,$I36&lt;'Assumptions'!$J$7,$I36&gt;'Assumptions'!$J$8,$I36&gt;$H36),"Review model inputs",IF(AND($P36="Included",$S36&lt;&gt;"",$S36&lt;TODAY()),"Review due date",""))))</f>
        <v/>
      </c>
    </row>
    <row r="37">
      <c r="A37" s="16" t="n"/>
      <c r="B37" s="16" t="n"/>
      <c r="C37" s="6">
        <f>IF(OR($A37="",$B37=""),"",IFERROR(VLOOKUP($B37,'Assumptions'!$E$5:$G$16,2,FALSE),""))</f>
        <v/>
      </c>
      <c r="D37" s="6">
        <f>IF(OR($A37="",$B37=""),"",IFERROR(VLOOKUP($B37,'Assumptions'!$E$5:$G$16,3,FALSE),""))</f>
        <v/>
      </c>
      <c r="E37" s="16" t="n"/>
      <c r="F37" s="17" t="n"/>
      <c r="G37" s="18" t="n"/>
      <c r="H37" s="19" t="n"/>
      <c r="I37" s="19" t="n"/>
      <c r="J37" s="7">
        <f>IF(OR($A37="",COUNT($C37:$D37,$F37)&lt;3),"",$C37*$D37*$F37)</f>
        <v/>
      </c>
      <c r="K37" s="36">
        <f>IF(OR($A37="",COUNT($F37,$H37)&lt;2),"",ROUND($F37*$H37,1))</f>
        <v/>
      </c>
      <c r="L37" s="21">
        <f>IF(OR($A37="",COUNT($F37:$G37)&lt;2),"",$F37*$G37)</f>
        <v/>
      </c>
      <c r="M37" s="21">
        <f>IF(OR($A37="",COUNT($L37,$I37)&lt;2),"",$L37*$I37)</f>
        <v/>
      </c>
      <c r="N37" s="22">
        <f>IF(OR($A37="",$P37&lt;&gt;"Included"),"",IFERROR($M37/SUMIF($P$5:$P$104,"Included",$M$5:$M$104),""))</f>
        <v/>
      </c>
      <c r="O37" s="23">
        <f>IF($A37="","",IFERROR($M37/$J37,""))</f>
        <v/>
      </c>
      <c r="P37" s="16" t="n"/>
      <c r="Q37" s="16" t="n"/>
      <c r="R37" s="37" t="n"/>
      <c r="S37" s="37" t="n"/>
      <c r="T37" s="25" t="n"/>
      <c r="U37" s="5">
        <f>IF($A37="","",IF(OR($B37="",$C37="",$D37="",$E37="",$F37="",$G37="",$H37="",$I37="",$P37="",$Q37="",$R37=""),"Review incomplete inputs",IF(OR($F37&gt;'Assumptions'!$J$5,$G37&gt;'Assumptions'!$J$6,$H37&lt;'Assumptions'!$J$7,$H37&gt;'Assumptions'!$J$8,$I37&lt;'Assumptions'!$J$7,$I37&gt;'Assumptions'!$J$8,$I37&gt;$H37),"Review model inputs",IF(AND($P37="Included",$S37&lt;&gt;"",$S37&lt;TODAY()),"Review due date",""))))</f>
        <v/>
      </c>
    </row>
    <row r="38">
      <c r="A38" s="16" t="n"/>
      <c r="B38" s="16" t="n"/>
      <c r="C38" s="4">
        <f>IF(OR($A38="",$B38=""),"",IFERROR(VLOOKUP($B38,'Assumptions'!$E$5:$G$16,2,FALSE),""))</f>
        <v/>
      </c>
      <c r="D38" s="4">
        <f>IF(OR($A38="",$B38=""),"",IFERROR(VLOOKUP($B38,'Assumptions'!$E$5:$G$16,3,FALSE),""))</f>
        <v/>
      </c>
      <c r="E38" s="16" t="n"/>
      <c r="F38" s="17" t="n"/>
      <c r="G38" s="18" t="n"/>
      <c r="H38" s="19" t="n"/>
      <c r="I38" s="19" t="n"/>
      <c r="J38" s="26">
        <f>IF(OR($A38="",COUNT($C38:$D38,$F38)&lt;3),"",$C38*$D38*$F38)</f>
        <v/>
      </c>
      <c r="K38" s="38">
        <f>IF(OR($A38="",COUNT($F38,$H38)&lt;2),"",ROUND($F38*$H38,1))</f>
        <v/>
      </c>
      <c r="L38" s="28">
        <f>IF(OR($A38="",COUNT($F38:$G38)&lt;2),"",$F38*$G38)</f>
        <v/>
      </c>
      <c r="M38" s="28">
        <f>IF(OR($A38="",COUNT($L38,$I38)&lt;2),"",$L38*$I38)</f>
        <v/>
      </c>
      <c r="N38" s="29">
        <f>IF(OR($A38="",$P38&lt;&gt;"Included"),"",IFERROR($M38/SUMIF($P$5:$P$104,"Included",$M$5:$M$104),""))</f>
        <v/>
      </c>
      <c r="O38" s="30">
        <f>IF($A38="","",IFERROR($M38/$J38,""))</f>
        <v/>
      </c>
      <c r="P38" s="16" t="n"/>
      <c r="Q38" s="16" t="n"/>
      <c r="R38" s="37" t="n"/>
      <c r="S38" s="37" t="n"/>
      <c r="T38" s="25" t="n"/>
      <c r="U38" s="3">
        <f>IF($A38="","",IF(OR($B38="",$C38="",$D38="",$E38="",$F38="",$G38="",$H38="",$I38="",$P38="",$Q38="",$R38=""),"Review incomplete inputs",IF(OR($F38&gt;'Assumptions'!$J$5,$G38&gt;'Assumptions'!$J$6,$H38&lt;'Assumptions'!$J$7,$H38&gt;'Assumptions'!$J$8,$I38&lt;'Assumptions'!$J$7,$I38&gt;'Assumptions'!$J$8,$I38&gt;$H38),"Review model inputs",IF(AND($P38="Included",$S38&lt;&gt;"",$S38&lt;TODAY()),"Review due date",""))))</f>
        <v/>
      </c>
    </row>
    <row r="39">
      <c r="A39" s="16" t="n"/>
      <c r="B39" s="16" t="n"/>
      <c r="C39" s="6">
        <f>IF(OR($A39="",$B39=""),"",IFERROR(VLOOKUP($B39,'Assumptions'!$E$5:$G$16,2,FALSE),""))</f>
        <v/>
      </c>
      <c r="D39" s="6">
        <f>IF(OR($A39="",$B39=""),"",IFERROR(VLOOKUP($B39,'Assumptions'!$E$5:$G$16,3,FALSE),""))</f>
        <v/>
      </c>
      <c r="E39" s="16" t="n"/>
      <c r="F39" s="17" t="n"/>
      <c r="G39" s="18" t="n"/>
      <c r="H39" s="19" t="n"/>
      <c r="I39" s="19" t="n"/>
      <c r="J39" s="7">
        <f>IF(OR($A39="",COUNT($C39:$D39,$F39)&lt;3),"",$C39*$D39*$F39)</f>
        <v/>
      </c>
      <c r="K39" s="36">
        <f>IF(OR($A39="",COUNT($F39,$H39)&lt;2),"",ROUND($F39*$H39,1))</f>
        <v/>
      </c>
      <c r="L39" s="21">
        <f>IF(OR($A39="",COUNT($F39:$G39)&lt;2),"",$F39*$G39)</f>
        <v/>
      </c>
      <c r="M39" s="21">
        <f>IF(OR($A39="",COUNT($L39,$I39)&lt;2),"",$L39*$I39)</f>
        <v/>
      </c>
      <c r="N39" s="22">
        <f>IF(OR($A39="",$P39&lt;&gt;"Included"),"",IFERROR($M39/SUMIF($P$5:$P$104,"Included",$M$5:$M$104),""))</f>
        <v/>
      </c>
      <c r="O39" s="23">
        <f>IF($A39="","",IFERROR($M39/$J39,""))</f>
        <v/>
      </c>
      <c r="P39" s="16" t="n"/>
      <c r="Q39" s="16" t="n"/>
      <c r="R39" s="37" t="n"/>
      <c r="S39" s="37" t="n"/>
      <c r="T39" s="25" t="n"/>
      <c r="U39" s="5">
        <f>IF($A39="","",IF(OR($B39="",$C39="",$D39="",$E39="",$F39="",$G39="",$H39="",$I39="",$P39="",$Q39="",$R39=""),"Review incomplete inputs",IF(OR($F39&gt;'Assumptions'!$J$5,$G39&gt;'Assumptions'!$J$6,$H39&lt;'Assumptions'!$J$7,$H39&gt;'Assumptions'!$J$8,$I39&lt;'Assumptions'!$J$7,$I39&gt;'Assumptions'!$J$8,$I39&gt;$H39),"Review model inputs",IF(AND($P39="Included",$S39&lt;&gt;"",$S39&lt;TODAY()),"Review due date",""))))</f>
        <v/>
      </c>
    </row>
    <row r="40">
      <c r="A40" s="16" t="n"/>
      <c r="B40" s="16" t="n"/>
      <c r="C40" s="4">
        <f>IF(OR($A40="",$B40=""),"",IFERROR(VLOOKUP($B40,'Assumptions'!$E$5:$G$16,2,FALSE),""))</f>
        <v/>
      </c>
      <c r="D40" s="4">
        <f>IF(OR($A40="",$B40=""),"",IFERROR(VLOOKUP($B40,'Assumptions'!$E$5:$G$16,3,FALSE),""))</f>
        <v/>
      </c>
      <c r="E40" s="16" t="n"/>
      <c r="F40" s="17" t="n"/>
      <c r="G40" s="18" t="n"/>
      <c r="H40" s="19" t="n"/>
      <c r="I40" s="19" t="n"/>
      <c r="J40" s="26">
        <f>IF(OR($A40="",COUNT($C40:$D40,$F40)&lt;3),"",$C40*$D40*$F40)</f>
        <v/>
      </c>
      <c r="K40" s="38">
        <f>IF(OR($A40="",COUNT($F40,$H40)&lt;2),"",ROUND($F40*$H40,1))</f>
        <v/>
      </c>
      <c r="L40" s="28">
        <f>IF(OR($A40="",COUNT($F40:$G40)&lt;2),"",$F40*$G40)</f>
        <v/>
      </c>
      <c r="M40" s="28">
        <f>IF(OR($A40="",COUNT($L40,$I40)&lt;2),"",$L40*$I40)</f>
        <v/>
      </c>
      <c r="N40" s="29">
        <f>IF(OR($A40="",$P40&lt;&gt;"Included"),"",IFERROR($M40/SUMIF($P$5:$P$104,"Included",$M$5:$M$104),""))</f>
        <v/>
      </c>
      <c r="O40" s="30">
        <f>IF($A40="","",IFERROR($M40/$J40,""))</f>
        <v/>
      </c>
      <c r="P40" s="16" t="n"/>
      <c r="Q40" s="16" t="n"/>
      <c r="R40" s="37" t="n"/>
      <c r="S40" s="37" t="n"/>
      <c r="T40" s="25" t="n"/>
      <c r="U40" s="3">
        <f>IF($A40="","",IF(OR($B40="",$C40="",$D40="",$E40="",$F40="",$G40="",$H40="",$I40="",$P40="",$Q40="",$R40=""),"Review incomplete inputs",IF(OR($F40&gt;'Assumptions'!$J$5,$G40&gt;'Assumptions'!$J$6,$H40&lt;'Assumptions'!$J$7,$H40&gt;'Assumptions'!$J$8,$I40&lt;'Assumptions'!$J$7,$I40&gt;'Assumptions'!$J$8,$I40&gt;$H40),"Review model inputs",IF(AND($P40="Included",$S40&lt;&gt;"",$S40&lt;TODAY()),"Review due date",""))))</f>
        <v/>
      </c>
    </row>
    <row r="41">
      <c r="A41" s="16" t="n"/>
      <c r="B41" s="16" t="n"/>
      <c r="C41" s="6">
        <f>IF(OR($A41="",$B41=""),"",IFERROR(VLOOKUP($B41,'Assumptions'!$E$5:$G$16,2,FALSE),""))</f>
        <v/>
      </c>
      <c r="D41" s="6">
        <f>IF(OR($A41="",$B41=""),"",IFERROR(VLOOKUP($B41,'Assumptions'!$E$5:$G$16,3,FALSE),""))</f>
        <v/>
      </c>
      <c r="E41" s="16" t="n"/>
      <c r="F41" s="17" t="n"/>
      <c r="G41" s="18" t="n"/>
      <c r="H41" s="19" t="n"/>
      <c r="I41" s="19" t="n"/>
      <c r="J41" s="7">
        <f>IF(OR($A41="",COUNT($C41:$D41,$F41)&lt;3),"",$C41*$D41*$F41)</f>
        <v/>
      </c>
      <c r="K41" s="36">
        <f>IF(OR($A41="",COUNT($F41,$H41)&lt;2),"",ROUND($F41*$H41,1))</f>
        <v/>
      </c>
      <c r="L41" s="21">
        <f>IF(OR($A41="",COUNT($F41:$G41)&lt;2),"",$F41*$G41)</f>
        <v/>
      </c>
      <c r="M41" s="21">
        <f>IF(OR($A41="",COUNT($L41,$I41)&lt;2),"",$L41*$I41)</f>
        <v/>
      </c>
      <c r="N41" s="22">
        <f>IF(OR($A41="",$P41&lt;&gt;"Included"),"",IFERROR($M41/SUMIF($P$5:$P$104,"Included",$M$5:$M$104),""))</f>
        <v/>
      </c>
      <c r="O41" s="23">
        <f>IF($A41="","",IFERROR($M41/$J41,""))</f>
        <v/>
      </c>
      <c r="P41" s="16" t="n"/>
      <c r="Q41" s="16" t="n"/>
      <c r="R41" s="37" t="n"/>
      <c r="S41" s="37" t="n"/>
      <c r="T41" s="25" t="n"/>
      <c r="U41" s="5">
        <f>IF($A41="","",IF(OR($B41="",$C41="",$D41="",$E41="",$F41="",$G41="",$H41="",$I41="",$P41="",$Q41="",$R41=""),"Review incomplete inputs",IF(OR($F41&gt;'Assumptions'!$J$5,$G41&gt;'Assumptions'!$J$6,$H41&lt;'Assumptions'!$J$7,$H41&gt;'Assumptions'!$J$8,$I41&lt;'Assumptions'!$J$7,$I41&gt;'Assumptions'!$J$8,$I41&gt;$H41),"Review model inputs",IF(AND($P41="Included",$S41&lt;&gt;"",$S41&lt;TODAY()),"Review due date",""))))</f>
        <v/>
      </c>
    </row>
    <row r="42">
      <c r="A42" s="16" t="n"/>
      <c r="B42" s="16" t="n"/>
      <c r="C42" s="4">
        <f>IF(OR($A42="",$B42=""),"",IFERROR(VLOOKUP($B42,'Assumptions'!$E$5:$G$16,2,FALSE),""))</f>
        <v/>
      </c>
      <c r="D42" s="4">
        <f>IF(OR($A42="",$B42=""),"",IFERROR(VLOOKUP($B42,'Assumptions'!$E$5:$G$16,3,FALSE),""))</f>
        <v/>
      </c>
      <c r="E42" s="16" t="n"/>
      <c r="F42" s="17" t="n"/>
      <c r="G42" s="18" t="n"/>
      <c r="H42" s="19" t="n"/>
      <c r="I42" s="19" t="n"/>
      <c r="J42" s="26">
        <f>IF(OR($A42="",COUNT($C42:$D42,$F42)&lt;3),"",$C42*$D42*$F42)</f>
        <v/>
      </c>
      <c r="K42" s="38">
        <f>IF(OR($A42="",COUNT($F42,$H42)&lt;2),"",ROUND($F42*$H42,1))</f>
        <v/>
      </c>
      <c r="L42" s="28">
        <f>IF(OR($A42="",COUNT($F42:$G42)&lt;2),"",$F42*$G42)</f>
        <v/>
      </c>
      <c r="M42" s="28">
        <f>IF(OR($A42="",COUNT($L42,$I42)&lt;2),"",$L42*$I42)</f>
        <v/>
      </c>
      <c r="N42" s="29">
        <f>IF(OR($A42="",$P42&lt;&gt;"Included"),"",IFERROR($M42/SUMIF($P$5:$P$104,"Included",$M$5:$M$104),""))</f>
        <v/>
      </c>
      <c r="O42" s="30">
        <f>IF($A42="","",IFERROR($M42/$J42,""))</f>
        <v/>
      </c>
      <c r="P42" s="16" t="n"/>
      <c r="Q42" s="16" t="n"/>
      <c r="R42" s="37" t="n"/>
      <c r="S42" s="37" t="n"/>
      <c r="T42" s="25" t="n"/>
      <c r="U42" s="3">
        <f>IF($A42="","",IF(OR($B42="",$C42="",$D42="",$E42="",$F42="",$G42="",$H42="",$I42="",$P42="",$Q42="",$R42=""),"Review incomplete inputs",IF(OR($F42&gt;'Assumptions'!$J$5,$G42&gt;'Assumptions'!$J$6,$H42&lt;'Assumptions'!$J$7,$H42&gt;'Assumptions'!$J$8,$I42&lt;'Assumptions'!$J$7,$I42&gt;'Assumptions'!$J$8,$I42&gt;$H42),"Review model inputs",IF(AND($P42="Included",$S42&lt;&gt;"",$S42&lt;TODAY()),"Review due date",""))))</f>
        <v/>
      </c>
    </row>
    <row r="43">
      <c r="A43" s="16" t="n"/>
      <c r="B43" s="16" t="n"/>
      <c r="C43" s="6">
        <f>IF(OR($A43="",$B43=""),"",IFERROR(VLOOKUP($B43,'Assumptions'!$E$5:$G$16,2,FALSE),""))</f>
        <v/>
      </c>
      <c r="D43" s="6">
        <f>IF(OR($A43="",$B43=""),"",IFERROR(VLOOKUP($B43,'Assumptions'!$E$5:$G$16,3,FALSE),""))</f>
        <v/>
      </c>
      <c r="E43" s="16" t="n"/>
      <c r="F43" s="17" t="n"/>
      <c r="G43" s="18" t="n"/>
      <c r="H43" s="19" t="n"/>
      <c r="I43" s="19" t="n"/>
      <c r="J43" s="7">
        <f>IF(OR($A43="",COUNT($C43:$D43,$F43)&lt;3),"",$C43*$D43*$F43)</f>
        <v/>
      </c>
      <c r="K43" s="36">
        <f>IF(OR($A43="",COUNT($F43,$H43)&lt;2),"",ROUND($F43*$H43,1))</f>
        <v/>
      </c>
      <c r="L43" s="21">
        <f>IF(OR($A43="",COUNT($F43:$G43)&lt;2),"",$F43*$G43)</f>
        <v/>
      </c>
      <c r="M43" s="21">
        <f>IF(OR($A43="",COUNT($L43,$I43)&lt;2),"",$L43*$I43)</f>
        <v/>
      </c>
      <c r="N43" s="22">
        <f>IF(OR($A43="",$P43&lt;&gt;"Included"),"",IFERROR($M43/SUMIF($P$5:$P$104,"Included",$M$5:$M$104),""))</f>
        <v/>
      </c>
      <c r="O43" s="23">
        <f>IF($A43="","",IFERROR($M43/$J43,""))</f>
        <v/>
      </c>
      <c r="P43" s="16" t="n"/>
      <c r="Q43" s="16" t="n"/>
      <c r="R43" s="37" t="n"/>
      <c r="S43" s="37" t="n"/>
      <c r="T43" s="25" t="n"/>
      <c r="U43" s="5">
        <f>IF($A43="","",IF(OR($B43="",$C43="",$D43="",$E43="",$F43="",$G43="",$H43="",$I43="",$P43="",$Q43="",$R43=""),"Review incomplete inputs",IF(OR($F43&gt;'Assumptions'!$J$5,$G43&gt;'Assumptions'!$J$6,$H43&lt;'Assumptions'!$J$7,$H43&gt;'Assumptions'!$J$8,$I43&lt;'Assumptions'!$J$7,$I43&gt;'Assumptions'!$J$8,$I43&gt;$H43),"Review model inputs",IF(AND($P43="Included",$S43&lt;&gt;"",$S43&lt;TODAY()),"Review due date",""))))</f>
        <v/>
      </c>
    </row>
    <row r="44">
      <c r="A44" s="16" t="n"/>
      <c r="B44" s="16" t="n"/>
      <c r="C44" s="4">
        <f>IF(OR($A44="",$B44=""),"",IFERROR(VLOOKUP($B44,'Assumptions'!$E$5:$G$16,2,FALSE),""))</f>
        <v/>
      </c>
      <c r="D44" s="4">
        <f>IF(OR($A44="",$B44=""),"",IFERROR(VLOOKUP($B44,'Assumptions'!$E$5:$G$16,3,FALSE),""))</f>
        <v/>
      </c>
      <c r="E44" s="16" t="n"/>
      <c r="F44" s="17" t="n"/>
      <c r="G44" s="18" t="n"/>
      <c r="H44" s="19" t="n"/>
      <c r="I44" s="19" t="n"/>
      <c r="J44" s="26">
        <f>IF(OR($A44="",COUNT($C44:$D44,$F44)&lt;3),"",$C44*$D44*$F44)</f>
        <v/>
      </c>
      <c r="K44" s="38">
        <f>IF(OR($A44="",COUNT($F44,$H44)&lt;2),"",ROUND($F44*$H44,1))</f>
        <v/>
      </c>
      <c r="L44" s="28">
        <f>IF(OR($A44="",COUNT($F44:$G44)&lt;2),"",$F44*$G44)</f>
        <v/>
      </c>
      <c r="M44" s="28">
        <f>IF(OR($A44="",COUNT($L44,$I44)&lt;2),"",$L44*$I44)</f>
        <v/>
      </c>
      <c r="N44" s="29">
        <f>IF(OR($A44="",$P44&lt;&gt;"Included"),"",IFERROR($M44/SUMIF($P$5:$P$104,"Included",$M$5:$M$104),""))</f>
        <v/>
      </c>
      <c r="O44" s="30">
        <f>IF($A44="","",IFERROR($M44/$J44,""))</f>
        <v/>
      </c>
      <c r="P44" s="16" t="n"/>
      <c r="Q44" s="16" t="n"/>
      <c r="R44" s="37" t="n"/>
      <c r="S44" s="37" t="n"/>
      <c r="T44" s="25" t="n"/>
      <c r="U44" s="3">
        <f>IF($A44="","",IF(OR($B44="",$C44="",$D44="",$E44="",$F44="",$G44="",$H44="",$I44="",$P44="",$Q44="",$R44=""),"Review incomplete inputs",IF(OR($F44&gt;'Assumptions'!$J$5,$G44&gt;'Assumptions'!$J$6,$H44&lt;'Assumptions'!$J$7,$H44&gt;'Assumptions'!$J$8,$I44&lt;'Assumptions'!$J$7,$I44&gt;'Assumptions'!$J$8,$I44&gt;$H44),"Review model inputs",IF(AND($P44="Included",$S44&lt;&gt;"",$S44&lt;TODAY()),"Review due date",""))))</f>
        <v/>
      </c>
    </row>
    <row r="45">
      <c r="A45" s="16" t="n"/>
      <c r="B45" s="16" t="n"/>
      <c r="C45" s="6">
        <f>IF(OR($A45="",$B45=""),"",IFERROR(VLOOKUP($B45,'Assumptions'!$E$5:$G$16,2,FALSE),""))</f>
        <v/>
      </c>
      <c r="D45" s="6">
        <f>IF(OR($A45="",$B45=""),"",IFERROR(VLOOKUP($B45,'Assumptions'!$E$5:$G$16,3,FALSE),""))</f>
        <v/>
      </c>
      <c r="E45" s="16" t="n"/>
      <c r="F45" s="17" t="n"/>
      <c r="G45" s="18" t="n"/>
      <c r="H45" s="19" t="n"/>
      <c r="I45" s="19" t="n"/>
      <c r="J45" s="7">
        <f>IF(OR($A45="",COUNT($C45:$D45,$F45)&lt;3),"",$C45*$D45*$F45)</f>
        <v/>
      </c>
      <c r="K45" s="36">
        <f>IF(OR($A45="",COUNT($F45,$H45)&lt;2),"",ROUND($F45*$H45,1))</f>
        <v/>
      </c>
      <c r="L45" s="21">
        <f>IF(OR($A45="",COUNT($F45:$G45)&lt;2),"",$F45*$G45)</f>
        <v/>
      </c>
      <c r="M45" s="21">
        <f>IF(OR($A45="",COUNT($L45,$I45)&lt;2),"",$L45*$I45)</f>
        <v/>
      </c>
      <c r="N45" s="22">
        <f>IF(OR($A45="",$P45&lt;&gt;"Included"),"",IFERROR($M45/SUMIF($P$5:$P$104,"Included",$M$5:$M$104),""))</f>
        <v/>
      </c>
      <c r="O45" s="23">
        <f>IF($A45="","",IFERROR($M45/$J45,""))</f>
        <v/>
      </c>
      <c r="P45" s="16" t="n"/>
      <c r="Q45" s="16" t="n"/>
      <c r="R45" s="37" t="n"/>
      <c r="S45" s="37" t="n"/>
      <c r="T45" s="25" t="n"/>
      <c r="U45" s="5">
        <f>IF($A45="","",IF(OR($B45="",$C45="",$D45="",$E45="",$F45="",$G45="",$H45="",$I45="",$P45="",$Q45="",$R45=""),"Review incomplete inputs",IF(OR($F45&gt;'Assumptions'!$J$5,$G45&gt;'Assumptions'!$J$6,$H45&lt;'Assumptions'!$J$7,$H45&gt;'Assumptions'!$J$8,$I45&lt;'Assumptions'!$J$7,$I45&gt;'Assumptions'!$J$8,$I45&gt;$H45),"Review model inputs",IF(AND($P45="Included",$S45&lt;&gt;"",$S45&lt;TODAY()),"Review due date",""))))</f>
        <v/>
      </c>
    </row>
    <row r="46">
      <c r="A46" s="16" t="n"/>
      <c r="B46" s="16" t="n"/>
      <c r="C46" s="4">
        <f>IF(OR($A46="",$B46=""),"",IFERROR(VLOOKUP($B46,'Assumptions'!$E$5:$G$16,2,FALSE),""))</f>
        <v/>
      </c>
      <c r="D46" s="4">
        <f>IF(OR($A46="",$B46=""),"",IFERROR(VLOOKUP($B46,'Assumptions'!$E$5:$G$16,3,FALSE),""))</f>
        <v/>
      </c>
      <c r="E46" s="16" t="n"/>
      <c r="F46" s="17" t="n"/>
      <c r="G46" s="18" t="n"/>
      <c r="H46" s="19" t="n"/>
      <c r="I46" s="19" t="n"/>
      <c r="J46" s="26">
        <f>IF(OR($A46="",COUNT($C46:$D46,$F46)&lt;3),"",$C46*$D46*$F46)</f>
        <v/>
      </c>
      <c r="K46" s="38">
        <f>IF(OR($A46="",COUNT($F46,$H46)&lt;2),"",ROUND($F46*$H46,1))</f>
        <v/>
      </c>
      <c r="L46" s="28">
        <f>IF(OR($A46="",COUNT($F46:$G46)&lt;2),"",$F46*$G46)</f>
        <v/>
      </c>
      <c r="M46" s="28">
        <f>IF(OR($A46="",COUNT($L46,$I46)&lt;2),"",$L46*$I46)</f>
        <v/>
      </c>
      <c r="N46" s="29">
        <f>IF(OR($A46="",$P46&lt;&gt;"Included"),"",IFERROR($M46/SUMIF($P$5:$P$104,"Included",$M$5:$M$104),""))</f>
        <v/>
      </c>
      <c r="O46" s="30">
        <f>IF($A46="","",IFERROR($M46/$J46,""))</f>
        <v/>
      </c>
      <c r="P46" s="16" t="n"/>
      <c r="Q46" s="16" t="n"/>
      <c r="R46" s="37" t="n"/>
      <c r="S46" s="37" t="n"/>
      <c r="T46" s="25" t="n"/>
      <c r="U46" s="3">
        <f>IF($A46="","",IF(OR($B46="",$C46="",$D46="",$E46="",$F46="",$G46="",$H46="",$I46="",$P46="",$Q46="",$R46=""),"Review incomplete inputs",IF(OR($F46&gt;'Assumptions'!$J$5,$G46&gt;'Assumptions'!$J$6,$H46&lt;'Assumptions'!$J$7,$H46&gt;'Assumptions'!$J$8,$I46&lt;'Assumptions'!$J$7,$I46&gt;'Assumptions'!$J$8,$I46&gt;$H46),"Review model inputs",IF(AND($P46="Included",$S46&lt;&gt;"",$S46&lt;TODAY()),"Review due date",""))))</f>
        <v/>
      </c>
    </row>
    <row r="47">
      <c r="A47" s="16" t="n"/>
      <c r="B47" s="16" t="n"/>
      <c r="C47" s="6">
        <f>IF(OR($A47="",$B47=""),"",IFERROR(VLOOKUP($B47,'Assumptions'!$E$5:$G$16,2,FALSE),""))</f>
        <v/>
      </c>
      <c r="D47" s="6">
        <f>IF(OR($A47="",$B47=""),"",IFERROR(VLOOKUP($B47,'Assumptions'!$E$5:$G$16,3,FALSE),""))</f>
        <v/>
      </c>
      <c r="E47" s="16" t="n"/>
      <c r="F47" s="17" t="n"/>
      <c r="G47" s="18" t="n"/>
      <c r="H47" s="19" t="n"/>
      <c r="I47" s="19" t="n"/>
      <c r="J47" s="7">
        <f>IF(OR($A47="",COUNT($C47:$D47,$F47)&lt;3),"",$C47*$D47*$F47)</f>
        <v/>
      </c>
      <c r="K47" s="36">
        <f>IF(OR($A47="",COUNT($F47,$H47)&lt;2),"",ROUND($F47*$H47,1))</f>
        <v/>
      </c>
      <c r="L47" s="21">
        <f>IF(OR($A47="",COUNT($F47:$G47)&lt;2),"",$F47*$G47)</f>
        <v/>
      </c>
      <c r="M47" s="21">
        <f>IF(OR($A47="",COUNT($L47,$I47)&lt;2),"",$L47*$I47)</f>
        <v/>
      </c>
      <c r="N47" s="22">
        <f>IF(OR($A47="",$P47&lt;&gt;"Included"),"",IFERROR($M47/SUMIF($P$5:$P$104,"Included",$M$5:$M$104),""))</f>
        <v/>
      </c>
      <c r="O47" s="23">
        <f>IF($A47="","",IFERROR($M47/$J47,""))</f>
        <v/>
      </c>
      <c r="P47" s="16" t="n"/>
      <c r="Q47" s="16" t="n"/>
      <c r="R47" s="37" t="n"/>
      <c r="S47" s="37" t="n"/>
      <c r="T47" s="25" t="n"/>
      <c r="U47" s="5">
        <f>IF($A47="","",IF(OR($B47="",$C47="",$D47="",$E47="",$F47="",$G47="",$H47="",$I47="",$P47="",$Q47="",$R47=""),"Review incomplete inputs",IF(OR($F47&gt;'Assumptions'!$J$5,$G47&gt;'Assumptions'!$J$6,$H47&lt;'Assumptions'!$J$7,$H47&gt;'Assumptions'!$J$8,$I47&lt;'Assumptions'!$J$7,$I47&gt;'Assumptions'!$J$8,$I47&gt;$H47),"Review model inputs",IF(AND($P47="Included",$S47&lt;&gt;"",$S47&lt;TODAY()),"Review due date",""))))</f>
        <v/>
      </c>
    </row>
    <row r="48">
      <c r="A48" s="16" t="n"/>
      <c r="B48" s="16" t="n"/>
      <c r="C48" s="4">
        <f>IF(OR($A48="",$B48=""),"",IFERROR(VLOOKUP($B48,'Assumptions'!$E$5:$G$16,2,FALSE),""))</f>
        <v/>
      </c>
      <c r="D48" s="4">
        <f>IF(OR($A48="",$B48=""),"",IFERROR(VLOOKUP($B48,'Assumptions'!$E$5:$G$16,3,FALSE),""))</f>
        <v/>
      </c>
      <c r="E48" s="16" t="n"/>
      <c r="F48" s="17" t="n"/>
      <c r="G48" s="18" t="n"/>
      <c r="H48" s="19" t="n"/>
      <c r="I48" s="19" t="n"/>
      <c r="J48" s="26">
        <f>IF(OR($A48="",COUNT($C48:$D48,$F48)&lt;3),"",$C48*$D48*$F48)</f>
        <v/>
      </c>
      <c r="K48" s="38">
        <f>IF(OR($A48="",COUNT($F48,$H48)&lt;2),"",ROUND($F48*$H48,1))</f>
        <v/>
      </c>
      <c r="L48" s="28">
        <f>IF(OR($A48="",COUNT($F48:$G48)&lt;2),"",$F48*$G48)</f>
        <v/>
      </c>
      <c r="M48" s="28">
        <f>IF(OR($A48="",COUNT($L48,$I48)&lt;2),"",$L48*$I48)</f>
        <v/>
      </c>
      <c r="N48" s="29">
        <f>IF(OR($A48="",$P48&lt;&gt;"Included"),"",IFERROR($M48/SUMIF($P$5:$P$104,"Included",$M$5:$M$104),""))</f>
        <v/>
      </c>
      <c r="O48" s="30">
        <f>IF($A48="","",IFERROR($M48/$J48,""))</f>
        <v/>
      </c>
      <c r="P48" s="16" t="n"/>
      <c r="Q48" s="16" t="n"/>
      <c r="R48" s="37" t="n"/>
      <c r="S48" s="37" t="n"/>
      <c r="T48" s="25" t="n"/>
      <c r="U48" s="3">
        <f>IF($A48="","",IF(OR($B48="",$C48="",$D48="",$E48="",$F48="",$G48="",$H48="",$I48="",$P48="",$Q48="",$R48=""),"Review incomplete inputs",IF(OR($F48&gt;'Assumptions'!$J$5,$G48&gt;'Assumptions'!$J$6,$H48&lt;'Assumptions'!$J$7,$H48&gt;'Assumptions'!$J$8,$I48&lt;'Assumptions'!$J$7,$I48&gt;'Assumptions'!$J$8,$I48&gt;$H48),"Review model inputs",IF(AND($P48="Included",$S48&lt;&gt;"",$S48&lt;TODAY()),"Review due date",""))))</f>
        <v/>
      </c>
    </row>
    <row r="49">
      <c r="A49" s="16" t="n"/>
      <c r="B49" s="16" t="n"/>
      <c r="C49" s="6">
        <f>IF(OR($A49="",$B49=""),"",IFERROR(VLOOKUP($B49,'Assumptions'!$E$5:$G$16,2,FALSE),""))</f>
        <v/>
      </c>
      <c r="D49" s="6">
        <f>IF(OR($A49="",$B49=""),"",IFERROR(VLOOKUP($B49,'Assumptions'!$E$5:$G$16,3,FALSE),""))</f>
        <v/>
      </c>
      <c r="E49" s="16" t="n"/>
      <c r="F49" s="17" t="n"/>
      <c r="G49" s="18" t="n"/>
      <c r="H49" s="19" t="n"/>
      <c r="I49" s="19" t="n"/>
      <c r="J49" s="7">
        <f>IF(OR($A49="",COUNT($C49:$D49,$F49)&lt;3),"",$C49*$D49*$F49)</f>
        <v/>
      </c>
      <c r="K49" s="36">
        <f>IF(OR($A49="",COUNT($F49,$H49)&lt;2),"",ROUND($F49*$H49,1))</f>
        <v/>
      </c>
      <c r="L49" s="21">
        <f>IF(OR($A49="",COUNT($F49:$G49)&lt;2),"",$F49*$G49)</f>
        <v/>
      </c>
      <c r="M49" s="21">
        <f>IF(OR($A49="",COUNT($L49,$I49)&lt;2),"",$L49*$I49)</f>
        <v/>
      </c>
      <c r="N49" s="22">
        <f>IF(OR($A49="",$P49&lt;&gt;"Included"),"",IFERROR($M49/SUMIF($P$5:$P$104,"Included",$M$5:$M$104),""))</f>
        <v/>
      </c>
      <c r="O49" s="23">
        <f>IF($A49="","",IFERROR($M49/$J49,""))</f>
        <v/>
      </c>
      <c r="P49" s="16" t="n"/>
      <c r="Q49" s="16" t="n"/>
      <c r="R49" s="37" t="n"/>
      <c r="S49" s="37" t="n"/>
      <c r="T49" s="25" t="n"/>
      <c r="U49" s="5">
        <f>IF($A49="","",IF(OR($B49="",$C49="",$D49="",$E49="",$F49="",$G49="",$H49="",$I49="",$P49="",$Q49="",$R49=""),"Review incomplete inputs",IF(OR($F49&gt;'Assumptions'!$J$5,$G49&gt;'Assumptions'!$J$6,$H49&lt;'Assumptions'!$J$7,$H49&gt;'Assumptions'!$J$8,$I49&lt;'Assumptions'!$J$7,$I49&gt;'Assumptions'!$J$8,$I49&gt;$H49),"Review model inputs",IF(AND($P49="Included",$S49&lt;&gt;"",$S49&lt;TODAY()),"Review due date",""))))</f>
        <v/>
      </c>
    </row>
    <row r="50">
      <c r="A50" s="16" t="n"/>
      <c r="B50" s="16" t="n"/>
      <c r="C50" s="4">
        <f>IF(OR($A50="",$B50=""),"",IFERROR(VLOOKUP($B50,'Assumptions'!$E$5:$G$16,2,FALSE),""))</f>
        <v/>
      </c>
      <c r="D50" s="4">
        <f>IF(OR($A50="",$B50=""),"",IFERROR(VLOOKUP($B50,'Assumptions'!$E$5:$G$16,3,FALSE),""))</f>
        <v/>
      </c>
      <c r="E50" s="16" t="n"/>
      <c r="F50" s="17" t="n"/>
      <c r="G50" s="18" t="n"/>
      <c r="H50" s="19" t="n"/>
      <c r="I50" s="19" t="n"/>
      <c r="J50" s="26">
        <f>IF(OR($A50="",COUNT($C50:$D50,$F50)&lt;3),"",$C50*$D50*$F50)</f>
        <v/>
      </c>
      <c r="K50" s="38">
        <f>IF(OR($A50="",COUNT($F50,$H50)&lt;2),"",ROUND($F50*$H50,1))</f>
        <v/>
      </c>
      <c r="L50" s="28">
        <f>IF(OR($A50="",COUNT($F50:$G50)&lt;2),"",$F50*$G50)</f>
        <v/>
      </c>
      <c r="M50" s="28">
        <f>IF(OR($A50="",COUNT($L50,$I50)&lt;2),"",$L50*$I50)</f>
        <v/>
      </c>
      <c r="N50" s="29">
        <f>IF(OR($A50="",$P50&lt;&gt;"Included"),"",IFERROR($M50/SUMIF($P$5:$P$104,"Included",$M$5:$M$104),""))</f>
        <v/>
      </c>
      <c r="O50" s="30">
        <f>IF($A50="","",IFERROR($M50/$J50,""))</f>
        <v/>
      </c>
      <c r="P50" s="16" t="n"/>
      <c r="Q50" s="16" t="n"/>
      <c r="R50" s="37" t="n"/>
      <c r="S50" s="37" t="n"/>
      <c r="T50" s="25" t="n"/>
      <c r="U50" s="3">
        <f>IF($A50="","",IF(OR($B50="",$C50="",$D50="",$E50="",$F50="",$G50="",$H50="",$I50="",$P50="",$Q50="",$R50=""),"Review incomplete inputs",IF(OR($F50&gt;'Assumptions'!$J$5,$G50&gt;'Assumptions'!$J$6,$H50&lt;'Assumptions'!$J$7,$H50&gt;'Assumptions'!$J$8,$I50&lt;'Assumptions'!$J$7,$I50&gt;'Assumptions'!$J$8,$I50&gt;$H50),"Review model inputs",IF(AND($P50="Included",$S50&lt;&gt;"",$S50&lt;TODAY()),"Review due date",""))))</f>
        <v/>
      </c>
    </row>
    <row r="51">
      <c r="A51" s="16" t="n"/>
      <c r="B51" s="16" t="n"/>
      <c r="C51" s="6">
        <f>IF(OR($A51="",$B51=""),"",IFERROR(VLOOKUP($B51,'Assumptions'!$E$5:$G$16,2,FALSE),""))</f>
        <v/>
      </c>
      <c r="D51" s="6">
        <f>IF(OR($A51="",$B51=""),"",IFERROR(VLOOKUP($B51,'Assumptions'!$E$5:$G$16,3,FALSE),""))</f>
        <v/>
      </c>
      <c r="E51" s="16" t="n"/>
      <c r="F51" s="17" t="n"/>
      <c r="G51" s="18" t="n"/>
      <c r="H51" s="19" t="n"/>
      <c r="I51" s="19" t="n"/>
      <c r="J51" s="7">
        <f>IF(OR($A51="",COUNT($C51:$D51,$F51)&lt;3),"",$C51*$D51*$F51)</f>
        <v/>
      </c>
      <c r="K51" s="36">
        <f>IF(OR($A51="",COUNT($F51,$H51)&lt;2),"",ROUND($F51*$H51,1))</f>
        <v/>
      </c>
      <c r="L51" s="21">
        <f>IF(OR($A51="",COUNT($F51:$G51)&lt;2),"",$F51*$G51)</f>
        <v/>
      </c>
      <c r="M51" s="21">
        <f>IF(OR($A51="",COUNT($L51,$I51)&lt;2),"",$L51*$I51)</f>
        <v/>
      </c>
      <c r="N51" s="22">
        <f>IF(OR($A51="",$P51&lt;&gt;"Included"),"",IFERROR($M51/SUMIF($P$5:$P$104,"Included",$M$5:$M$104),""))</f>
        <v/>
      </c>
      <c r="O51" s="23">
        <f>IF($A51="","",IFERROR($M51/$J51,""))</f>
        <v/>
      </c>
      <c r="P51" s="16" t="n"/>
      <c r="Q51" s="16" t="n"/>
      <c r="R51" s="37" t="n"/>
      <c r="S51" s="37" t="n"/>
      <c r="T51" s="25" t="n"/>
      <c r="U51" s="5">
        <f>IF($A51="","",IF(OR($B51="",$C51="",$D51="",$E51="",$F51="",$G51="",$H51="",$I51="",$P51="",$Q51="",$R51=""),"Review incomplete inputs",IF(OR($F51&gt;'Assumptions'!$J$5,$G51&gt;'Assumptions'!$J$6,$H51&lt;'Assumptions'!$J$7,$H51&gt;'Assumptions'!$J$8,$I51&lt;'Assumptions'!$J$7,$I51&gt;'Assumptions'!$J$8,$I51&gt;$H51),"Review model inputs",IF(AND($P51="Included",$S51&lt;&gt;"",$S51&lt;TODAY()),"Review due date",""))))</f>
        <v/>
      </c>
    </row>
    <row r="52">
      <c r="A52" s="16" t="n"/>
      <c r="B52" s="16" t="n"/>
      <c r="C52" s="4">
        <f>IF(OR($A52="",$B52=""),"",IFERROR(VLOOKUP($B52,'Assumptions'!$E$5:$G$16,2,FALSE),""))</f>
        <v/>
      </c>
      <c r="D52" s="4">
        <f>IF(OR($A52="",$B52=""),"",IFERROR(VLOOKUP($B52,'Assumptions'!$E$5:$G$16,3,FALSE),""))</f>
        <v/>
      </c>
      <c r="E52" s="16" t="n"/>
      <c r="F52" s="17" t="n"/>
      <c r="G52" s="18" t="n"/>
      <c r="H52" s="19" t="n"/>
      <c r="I52" s="19" t="n"/>
      <c r="J52" s="26">
        <f>IF(OR($A52="",COUNT($C52:$D52,$F52)&lt;3),"",$C52*$D52*$F52)</f>
        <v/>
      </c>
      <c r="K52" s="38">
        <f>IF(OR($A52="",COUNT($F52,$H52)&lt;2),"",ROUND($F52*$H52,1))</f>
        <v/>
      </c>
      <c r="L52" s="28">
        <f>IF(OR($A52="",COUNT($F52:$G52)&lt;2),"",$F52*$G52)</f>
        <v/>
      </c>
      <c r="M52" s="28">
        <f>IF(OR($A52="",COUNT($L52,$I52)&lt;2),"",$L52*$I52)</f>
        <v/>
      </c>
      <c r="N52" s="29">
        <f>IF(OR($A52="",$P52&lt;&gt;"Included"),"",IFERROR($M52/SUMIF($P$5:$P$104,"Included",$M$5:$M$104),""))</f>
        <v/>
      </c>
      <c r="O52" s="30">
        <f>IF($A52="","",IFERROR($M52/$J52,""))</f>
        <v/>
      </c>
      <c r="P52" s="16" t="n"/>
      <c r="Q52" s="16" t="n"/>
      <c r="R52" s="37" t="n"/>
      <c r="S52" s="37" t="n"/>
      <c r="T52" s="25" t="n"/>
      <c r="U52" s="3">
        <f>IF($A52="","",IF(OR($B52="",$C52="",$D52="",$E52="",$F52="",$G52="",$H52="",$I52="",$P52="",$Q52="",$R52=""),"Review incomplete inputs",IF(OR($F52&gt;'Assumptions'!$J$5,$G52&gt;'Assumptions'!$J$6,$H52&lt;'Assumptions'!$J$7,$H52&gt;'Assumptions'!$J$8,$I52&lt;'Assumptions'!$J$7,$I52&gt;'Assumptions'!$J$8,$I52&gt;$H52),"Review model inputs",IF(AND($P52="Included",$S52&lt;&gt;"",$S52&lt;TODAY()),"Review due date",""))))</f>
        <v/>
      </c>
    </row>
    <row r="53">
      <c r="A53" s="16" t="n"/>
      <c r="B53" s="16" t="n"/>
      <c r="C53" s="6">
        <f>IF(OR($A53="",$B53=""),"",IFERROR(VLOOKUP($B53,'Assumptions'!$E$5:$G$16,2,FALSE),""))</f>
        <v/>
      </c>
      <c r="D53" s="6">
        <f>IF(OR($A53="",$B53=""),"",IFERROR(VLOOKUP($B53,'Assumptions'!$E$5:$G$16,3,FALSE),""))</f>
        <v/>
      </c>
      <c r="E53" s="16" t="n"/>
      <c r="F53" s="17" t="n"/>
      <c r="G53" s="18" t="n"/>
      <c r="H53" s="19" t="n"/>
      <c r="I53" s="19" t="n"/>
      <c r="J53" s="7">
        <f>IF(OR($A53="",COUNT($C53:$D53,$F53)&lt;3),"",$C53*$D53*$F53)</f>
        <v/>
      </c>
      <c r="K53" s="36">
        <f>IF(OR($A53="",COUNT($F53,$H53)&lt;2),"",ROUND($F53*$H53,1))</f>
        <v/>
      </c>
      <c r="L53" s="21">
        <f>IF(OR($A53="",COUNT($F53:$G53)&lt;2),"",$F53*$G53)</f>
        <v/>
      </c>
      <c r="M53" s="21">
        <f>IF(OR($A53="",COUNT($L53,$I53)&lt;2),"",$L53*$I53)</f>
        <v/>
      </c>
      <c r="N53" s="22">
        <f>IF(OR($A53="",$P53&lt;&gt;"Included"),"",IFERROR($M53/SUMIF($P$5:$P$104,"Included",$M$5:$M$104),""))</f>
        <v/>
      </c>
      <c r="O53" s="23">
        <f>IF($A53="","",IFERROR($M53/$J53,""))</f>
        <v/>
      </c>
      <c r="P53" s="16" t="n"/>
      <c r="Q53" s="16" t="n"/>
      <c r="R53" s="37" t="n"/>
      <c r="S53" s="37" t="n"/>
      <c r="T53" s="25" t="n"/>
      <c r="U53" s="5">
        <f>IF($A53="","",IF(OR($B53="",$C53="",$D53="",$E53="",$F53="",$G53="",$H53="",$I53="",$P53="",$Q53="",$R53=""),"Review incomplete inputs",IF(OR($F53&gt;'Assumptions'!$J$5,$G53&gt;'Assumptions'!$J$6,$H53&lt;'Assumptions'!$J$7,$H53&gt;'Assumptions'!$J$8,$I53&lt;'Assumptions'!$J$7,$I53&gt;'Assumptions'!$J$8,$I53&gt;$H53),"Review model inputs",IF(AND($P53="Included",$S53&lt;&gt;"",$S53&lt;TODAY()),"Review due date",""))))</f>
        <v/>
      </c>
    </row>
    <row r="54">
      <c r="A54" s="16" t="n"/>
      <c r="B54" s="16" t="n"/>
      <c r="C54" s="4">
        <f>IF(OR($A54="",$B54=""),"",IFERROR(VLOOKUP($B54,'Assumptions'!$E$5:$G$16,2,FALSE),""))</f>
        <v/>
      </c>
      <c r="D54" s="4">
        <f>IF(OR($A54="",$B54=""),"",IFERROR(VLOOKUP($B54,'Assumptions'!$E$5:$G$16,3,FALSE),""))</f>
        <v/>
      </c>
      <c r="E54" s="16" t="n"/>
      <c r="F54" s="17" t="n"/>
      <c r="G54" s="18" t="n"/>
      <c r="H54" s="19" t="n"/>
      <c r="I54" s="19" t="n"/>
      <c r="J54" s="26">
        <f>IF(OR($A54="",COUNT($C54:$D54,$F54)&lt;3),"",$C54*$D54*$F54)</f>
        <v/>
      </c>
      <c r="K54" s="38">
        <f>IF(OR($A54="",COUNT($F54,$H54)&lt;2),"",ROUND($F54*$H54,1))</f>
        <v/>
      </c>
      <c r="L54" s="28">
        <f>IF(OR($A54="",COUNT($F54:$G54)&lt;2),"",$F54*$G54)</f>
        <v/>
      </c>
      <c r="M54" s="28">
        <f>IF(OR($A54="",COUNT($L54,$I54)&lt;2),"",$L54*$I54)</f>
        <v/>
      </c>
      <c r="N54" s="29">
        <f>IF(OR($A54="",$P54&lt;&gt;"Included"),"",IFERROR($M54/SUMIF($P$5:$P$104,"Included",$M$5:$M$104),""))</f>
        <v/>
      </c>
      <c r="O54" s="30">
        <f>IF($A54="","",IFERROR($M54/$J54,""))</f>
        <v/>
      </c>
      <c r="P54" s="16" t="n"/>
      <c r="Q54" s="16" t="n"/>
      <c r="R54" s="37" t="n"/>
      <c r="S54" s="37" t="n"/>
      <c r="T54" s="25" t="n"/>
      <c r="U54" s="3">
        <f>IF($A54="","",IF(OR($B54="",$C54="",$D54="",$E54="",$F54="",$G54="",$H54="",$I54="",$P54="",$Q54="",$R54=""),"Review incomplete inputs",IF(OR($F54&gt;'Assumptions'!$J$5,$G54&gt;'Assumptions'!$J$6,$H54&lt;'Assumptions'!$J$7,$H54&gt;'Assumptions'!$J$8,$I54&lt;'Assumptions'!$J$7,$I54&gt;'Assumptions'!$J$8,$I54&gt;$H54),"Review model inputs",IF(AND($P54="Included",$S54&lt;&gt;"",$S54&lt;TODAY()),"Review due date",""))))</f>
        <v/>
      </c>
    </row>
    <row r="55">
      <c r="A55" s="16" t="n"/>
      <c r="B55" s="16" t="n"/>
      <c r="C55" s="6">
        <f>IF(OR($A55="",$B55=""),"",IFERROR(VLOOKUP($B55,'Assumptions'!$E$5:$G$16,2,FALSE),""))</f>
        <v/>
      </c>
      <c r="D55" s="6">
        <f>IF(OR($A55="",$B55=""),"",IFERROR(VLOOKUP($B55,'Assumptions'!$E$5:$G$16,3,FALSE),""))</f>
        <v/>
      </c>
      <c r="E55" s="16" t="n"/>
      <c r="F55" s="17" t="n"/>
      <c r="G55" s="18" t="n"/>
      <c r="H55" s="19" t="n"/>
      <c r="I55" s="19" t="n"/>
      <c r="J55" s="7">
        <f>IF(OR($A55="",COUNT($C55:$D55,$F55)&lt;3),"",$C55*$D55*$F55)</f>
        <v/>
      </c>
      <c r="K55" s="36">
        <f>IF(OR($A55="",COUNT($F55,$H55)&lt;2),"",ROUND($F55*$H55,1))</f>
        <v/>
      </c>
      <c r="L55" s="21">
        <f>IF(OR($A55="",COUNT($F55:$G55)&lt;2),"",$F55*$G55)</f>
        <v/>
      </c>
      <c r="M55" s="21">
        <f>IF(OR($A55="",COUNT($L55,$I55)&lt;2),"",$L55*$I55)</f>
        <v/>
      </c>
      <c r="N55" s="22">
        <f>IF(OR($A55="",$P55&lt;&gt;"Included"),"",IFERROR($M55/SUMIF($P$5:$P$104,"Included",$M$5:$M$104),""))</f>
        <v/>
      </c>
      <c r="O55" s="23">
        <f>IF($A55="","",IFERROR($M55/$J55,""))</f>
        <v/>
      </c>
      <c r="P55" s="16" t="n"/>
      <c r="Q55" s="16" t="n"/>
      <c r="R55" s="37" t="n"/>
      <c r="S55" s="37" t="n"/>
      <c r="T55" s="25" t="n"/>
      <c r="U55" s="5">
        <f>IF($A55="","",IF(OR($B55="",$C55="",$D55="",$E55="",$F55="",$G55="",$H55="",$I55="",$P55="",$Q55="",$R55=""),"Review incomplete inputs",IF(OR($F55&gt;'Assumptions'!$J$5,$G55&gt;'Assumptions'!$J$6,$H55&lt;'Assumptions'!$J$7,$H55&gt;'Assumptions'!$J$8,$I55&lt;'Assumptions'!$J$7,$I55&gt;'Assumptions'!$J$8,$I55&gt;$H55),"Review model inputs",IF(AND($P55="Included",$S55&lt;&gt;"",$S55&lt;TODAY()),"Review due date",""))))</f>
        <v/>
      </c>
    </row>
    <row r="56">
      <c r="A56" s="16" t="n"/>
      <c r="B56" s="16" t="n"/>
      <c r="C56" s="4">
        <f>IF(OR($A56="",$B56=""),"",IFERROR(VLOOKUP($B56,'Assumptions'!$E$5:$G$16,2,FALSE),""))</f>
        <v/>
      </c>
      <c r="D56" s="4">
        <f>IF(OR($A56="",$B56=""),"",IFERROR(VLOOKUP($B56,'Assumptions'!$E$5:$G$16,3,FALSE),""))</f>
        <v/>
      </c>
      <c r="E56" s="16" t="n"/>
      <c r="F56" s="17" t="n"/>
      <c r="G56" s="18" t="n"/>
      <c r="H56" s="19" t="n"/>
      <c r="I56" s="19" t="n"/>
      <c r="J56" s="26">
        <f>IF(OR($A56="",COUNT($C56:$D56,$F56)&lt;3),"",$C56*$D56*$F56)</f>
        <v/>
      </c>
      <c r="K56" s="38">
        <f>IF(OR($A56="",COUNT($F56,$H56)&lt;2),"",ROUND($F56*$H56,1))</f>
        <v/>
      </c>
      <c r="L56" s="28">
        <f>IF(OR($A56="",COUNT($F56:$G56)&lt;2),"",$F56*$G56)</f>
        <v/>
      </c>
      <c r="M56" s="28">
        <f>IF(OR($A56="",COUNT($L56,$I56)&lt;2),"",$L56*$I56)</f>
        <v/>
      </c>
      <c r="N56" s="29">
        <f>IF(OR($A56="",$P56&lt;&gt;"Included"),"",IFERROR($M56/SUMIF($P$5:$P$104,"Included",$M$5:$M$104),""))</f>
        <v/>
      </c>
      <c r="O56" s="30">
        <f>IF($A56="","",IFERROR($M56/$J56,""))</f>
        <v/>
      </c>
      <c r="P56" s="16" t="n"/>
      <c r="Q56" s="16" t="n"/>
      <c r="R56" s="37" t="n"/>
      <c r="S56" s="37" t="n"/>
      <c r="T56" s="25" t="n"/>
      <c r="U56" s="3">
        <f>IF($A56="","",IF(OR($B56="",$C56="",$D56="",$E56="",$F56="",$G56="",$H56="",$I56="",$P56="",$Q56="",$R56=""),"Review incomplete inputs",IF(OR($F56&gt;'Assumptions'!$J$5,$G56&gt;'Assumptions'!$J$6,$H56&lt;'Assumptions'!$J$7,$H56&gt;'Assumptions'!$J$8,$I56&lt;'Assumptions'!$J$7,$I56&gt;'Assumptions'!$J$8,$I56&gt;$H56),"Review model inputs",IF(AND($P56="Included",$S56&lt;&gt;"",$S56&lt;TODAY()),"Review due date",""))))</f>
        <v/>
      </c>
    </row>
    <row r="57">
      <c r="A57" s="16" t="n"/>
      <c r="B57" s="16" t="n"/>
      <c r="C57" s="6">
        <f>IF(OR($A57="",$B57=""),"",IFERROR(VLOOKUP($B57,'Assumptions'!$E$5:$G$16,2,FALSE),""))</f>
        <v/>
      </c>
      <c r="D57" s="6">
        <f>IF(OR($A57="",$B57=""),"",IFERROR(VLOOKUP($B57,'Assumptions'!$E$5:$G$16,3,FALSE),""))</f>
        <v/>
      </c>
      <c r="E57" s="16" t="n"/>
      <c r="F57" s="17" t="n"/>
      <c r="G57" s="18" t="n"/>
      <c r="H57" s="19" t="n"/>
      <c r="I57" s="19" t="n"/>
      <c r="J57" s="7">
        <f>IF(OR($A57="",COUNT($C57:$D57,$F57)&lt;3),"",$C57*$D57*$F57)</f>
        <v/>
      </c>
      <c r="K57" s="36">
        <f>IF(OR($A57="",COUNT($F57,$H57)&lt;2),"",ROUND($F57*$H57,1))</f>
        <v/>
      </c>
      <c r="L57" s="21">
        <f>IF(OR($A57="",COUNT($F57:$G57)&lt;2),"",$F57*$G57)</f>
        <v/>
      </c>
      <c r="M57" s="21">
        <f>IF(OR($A57="",COUNT($L57,$I57)&lt;2),"",$L57*$I57)</f>
        <v/>
      </c>
      <c r="N57" s="22">
        <f>IF(OR($A57="",$P57&lt;&gt;"Included"),"",IFERROR($M57/SUMIF($P$5:$P$104,"Included",$M$5:$M$104),""))</f>
        <v/>
      </c>
      <c r="O57" s="23">
        <f>IF($A57="","",IFERROR($M57/$J57,""))</f>
        <v/>
      </c>
      <c r="P57" s="16" t="n"/>
      <c r="Q57" s="16" t="n"/>
      <c r="R57" s="37" t="n"/>
      <c r="S57" s="37" t="n"/>
      <c r="T57" s="25" t="n"/>
      <c r="U57" s="5">
        <f>IF($A57="","",IF(OR($B57="",$C57="",$D57="",$E57="",$F57="",$G57="",$H57="",$I57="",$P57="",$Q57="",$R57=""),"Review incomplete inputs",IF(OR($F57&gt;'Assumptions'!$J$5,$G57&gt;'Assumptions'!$J$6,$H57&lt;'Assumptions'!$J$7,$H57&gt;'Assumptions'!$J$8,$I57&lt;'Assumptions'!$J$7,$I57&gt;'Assumptions'!$J$8,$I57&gt;$H57),"Review model inputs",IF(AND($P57="Included",$S57&lt;&gt;"",$S57&lt;TODAY()),"Review due date",""))))</f>
        <v/>
      </c>
    </row>
    <row r="58">
      <c r="A58" s="16" t="n"/>
      <c r="B58" s="16" t="n"/>
      <c r="C58" s="4">
        <f>IF(OR($A58="",$B58=""),"",IFERROR(VLOOKUP($B58,'Assumptions'!$E$5:$G$16,2,FALSE),""))</f>
        <v/>
      </c>
      <c r="D58" s="4">
        <f>IF(OR($A58="",$B58=""),"",IFERROR(VLOOKUP($B58,'Assumptions'!$E$5:$G$16,3,FALSE),""))</f>
        <v/>
      </c>
      <c r="E58" s="16" t="n"/>
      <c r="F58" s="17" t="n"/>
      <c r="G58" s="18" t="n"/>
      <c r="H58" s="19" t="n"/>
      <c r="I58" s="19" t="n"/>
      <c r="J58" s="26">
        <f>IF(OR($A58="",COUNT($C58:$D58,$F58)&lt;3),"",$C58*$D58*$F58)</f>
        <v/>
      </c>
      <c r="K58" s="38">
        <f>IF(OR($A58="",COUNT($F58,$H58)&lt;2),"",ROUND($F58*$H58,1))</f>
        <v/>
      </c>
      <c r="L58" s="28">
        <f>IF(OR($A58="",COUNT($F58:$G58)&lt;2),"",$F58*$G58)</f>
        <v/>
      </c>
      <c r="M58" s="28">
        <f>IF(OR($A58="",COUNT($L58,$I58)&lt;2),"",$L58*$I58)</f>
        <v/>
      </c>
      <c r="N58" s="29">
        <f>IF(OR($A58="",$P58&lt;&gt;"Included"),"",IFERROR($M58/SUMIF($P$5:$P$104,"Included",$M$5:$M$104),""))</f>
        <v/>
      </c>
      <c r="O58" s="30">
        <f>IF($A58="","",IFERROR($M58/$J58,""))</f>
        <v/>
      </c>
      <c r="P58" s="16" t="n"/>
      <c r="Q58" s="16" t="n"/>
      <c r="R58" s="37" t="n"/>
      <c r="S58" s="37" t="n"/>
      <c r="T58" s="25" t="n"/>
      <c r="U58" s="3">
        <f>IF($A58="","",IF(OR($B58="",$C58="",$D58="",$E58="",$F58="",$G58="",$H58="",$I58="",$P58="",$Q58="",$R58=""),"Review incomplete inputs",IF(OR($F58&gt;'Assumptions'!$J$5,$G58&gt;'Assumptions'!$J$6,$H58&lt;'Assumptions'!$J$7,$H58&gt;'Assumptions'!$J$8,$I58&lt;'Assumptions'!$J$7,$I58&gt;'Assumptions'!$J$8,$I58&gt;$H58),"Review model inputs",IF(AND($P58="Included",$S58&lt;&gt;"",$S58&lt;TODAY()),"Review due date",""))))</f>
        <v/>
      </c>
    </row>
    <row r="59">
      <c r="A59" s="16" t="n"/>
      <c r="B59" s="16" t="n"/>
      <c r="C59" s="6">
        <f>IF(OR($A59="",$B59=""),"",IFERROR(VLOOKUP($B59,'Assumptions'!$E$5:$G$16,2,FALSE),""))</f>
        <v/>
      </c>
      <c r="D59" s="6">
        <f>IF(OR($A59="",$B59=""),"",IFERROR(VLOOKUP($B59,'Assumptions'!$E$5:$G$16,3,FALSE),""))</f>
        <v/>
      </c>
      <c r="E59" s="16" t="n"/>
      <c r="F59" s="17" t="n"/>
      <c r="G59" s="18" t="n"/>
      <c r="H59" s="19" t="n"/>
      <c r="I59" s="19" t="n"/>
      <c r="J59" s="7">
        <f>IF(OR($A59="",COUNT($C59:$D59,$F59)&lt;3),"",$C59*$D59*$F59)</f>
        <v/>
      </c>
      <c r="K59" s="36">
        <f>IF(OR($A59="",COUNT($F59,$H59)&lt;2),"",ROUND($F59*$H59,1))</f>
        <v/>
      </c>
      <c r="L59" s="21">
        <f>IF(OR($A59="",COUNT($F59:$G59)&lt;2),"",$F59*$G59)</f>
        <v/>
      </c>
      <c r="M59" s="21">
        <f>IF(OR($A59="",COUNT($L59,$I59)&lt;2),"",$L59*$I59)</f>
        <v/>
      </c>
      <c r="N59" s="22">
        <f>IF(OR($A59="",$P59&lt;&gt;"Included"),"",IFERROR($M59/SUMIF($P$5:$P$104,"Included",$M$5:$M$104),""))</f>
        <v/>
      </c>
      <c r="O59" s="23">
        <f>IF($A59="","",IFERROR($M59/$J59,""))</f>
        <v/>
      </c>
      <c r="P59" s="16" t="n"/>
      <c r="Q59" s="16" t="n"/>
      <c r="R59" s="37" t="n"/>
      <c r="S59" s="37" t="n"/>
      <c r="T59" s="25" t="n"/>
      <c r="U59" s="5">
        <f>IF($A59="","",IF(OR($B59="",$C59="",$D59="",$E59="",$F59="",$G59="",$H59="",$I59="",$P59="",$Q59="",$R59=""),"Review incomplete inputs",IF(OR($F59&gt;'Assumptions'!$J$5,$G59&gt;'Assumptions'!$J$6,$H59&lt;'Assumptions'!$J$7,$H59&gt;'Assumptions'!$J$8,$I59&lt;'Assumptions'!$J$7,$I59&gt;'Assumptions'!$J$8,$I59&gt;$H59),"Review model inputs",IF(AND($P59="Included",$S59&lt;&gt;"",$S59&lt;TODAY()),"Review due date",""))))</f>
        <v/>
      </c>
    </row>
    <row r="60">
      <c r="A60" s="16" t="n"/>
      <c r="B60" s="16" t="n"/>
      <c r="C60" s="4">
        <f>IF(OR($A60="",$B60=""),"",IFERROR(VLOOKUP($B60,'Assumptions'!$E$5:$G$16,2,FALSE),""))</f>
        <v/>
      </c>
      <c r="D60" s="4">
        <f>IF(OR($A60="",$B60=""),"",IFERROR(VLOOKUP($B60,'Assumptions'!$E$5:$G$16,3,FALSE),""))</f>
        <v/>
      </c>
      <c r="E60" s="16" t="n"/>
      <c r="F60" s="17" t="n"/>
      <c r="G60" s="18" t="n"/>
      <c r="H60" s="19" t="n"/>
      <c r="I60" s="19" t="n"/>
      <c r="J60" s="26">
        <f>IF(OR($A60="",COUNT($C60:$D60,$F60)&lt;3),"",$C60*$D60*$F60)</f>
        <v/>
      </c>
      <c r="K60" s="38">
        <f>IF(OR($A60="",COUNT($F60,$H60)&lt;2),"",ROUND($F60*$H60,1))</f>
        <v/>
      </c>
      <c r="L60" s="28">
        <f>IF(OR($A60="",COUNT($F60:$G60)&lt;2),"",$F60*$G60)</f>
        <v/>
      </c>
      <c r="M60" s="28">
        <f>IF(OR($A60="",COUNT($L60,$I60)&lt;2),"",$L60*$I60)</f>
        <v/>
      </c>
      <c r="N60" s="29">
        <f>IF(OR($A60="",$P60&lt;&gt;"Included"),"",IFERROR($M60/SUMIF($P$5:$P$104,"Included",$M$5:$M$104),""))</f>
        <v/>
      </c>
      <c r="O60" s="30">
        <f>IF($A60="","",IFERROR($M60/$J60,""))</f>
        <v/>
      </c>
      <c r="P60" s="16" t="n"/>
      <c r="Q60" s="16" t="n"/>
      <c r="R60" s="37" t="n"/>
      <c r="S60" s="37" t="n"/>
      <c r="T60" s="25" t="n"/>
      <c r="U60" s="3">
        <f>IF($A60="","",IF(OR($B60="",$C60="",$D60="",$E60="",$F60="",$G60="",$H60="",$I60="",$P60="",$Q60="",$R60=""),"Review incomplete inputs",IF(OR($F60&gt;'Assumptions'!$J$5,$G60&gt;'Assumptions'!$J$6,$H60&lt;'Assumptions'!$J$7,$H60&gt;'Assumptions'!$J$8,$I60&lt;'Assumptions'!$J$7,$I60&gt;'Assumptions'!$J$8,$I60&gt;$H60),"Review model inputs",IF(AND($P60="Included",$S60&lt;&gt;"",$S60&lt;TODAY()),"Review due date",""))))</f>
        <v/>
      </c>
    </row>
    <row r="61">
      <c r="A61" s="16" t="n"/>
      <c r="B61" s="16" t="n"/>
      <c r="C61" s="6">
        <f>IF(OR($A61="",$B61=""),"",IFERROR(VLOOKUP($B61,'Assumptions'!$E$5:$G$16,2,FALSE),""))</f>
        <v/>
      </c>
      <c r="D61" s="6">
        <f>IF(OR($A61="",$B61=""),"",IFERROR(VLOOKUP($B61,'Assumptions'!$E$5:$G$16,3,FALSE),""))</f>
        <v/>
      </c>
      <c r="E61" s="16" t="n"/>
      <c r="F61" s="17" t="n"/>
      <c r="G61" s="18" t="n"/>
      <c r="H61" s="19" t="n"/>
      <c r="I61" s="19" t="n"/>
      <c r="J61" s="7">
        <f>IF(OR($A61="",COUNT($C61:$D61,$F61)&lt;3),"",$C61*$D61*$F61)</f>
        <v/>
      </c>
      <c r="K61" s="36">
        <f>IF(OR($A61="",COUNT($F61,$H61)&lt;2),"",ROUND($F61*$H61,1))</f>
        <v/>
      </c>
      <c r="L61" s="21">
        <f>IF(OR($A61="",COUNT($F61:$G61)&lt;2),"",$F61*$G61)</f>
        <v/>
      </c>
      <c r="M61" s="21">
        <f>IF(OR($A61="",COUNT($L61,$I61)&lt;2),"",$L61*$I61)</f>
        <v/>
      </c>
      <c r="N61" s="22">
        <f>IF(OR($A61="",$P61&lt;&gt;"Included"),"",IFERROR($M61/SUMIF($P$5:$P$104,"Included",$M$5:$M$104),""))</f>
        <v/>
      </c>
      <c r="O61" s="23">
        <f>IF($A61="","",IFERROR($M61/$J61,""))</f>
        <v/>
      </c>
      <c r="P61" s="16" t="n"/>
      <c r="Q61" s="16" t="n"/>
      <c r="R61" s="37" t="n"/>
      <c r="S61" s="37" t="n"/>
      <c r="T61" s="25" t="n"/>
      <c r="U61" s="5">
        <f>IF($A61="","",IF(OR($B61="",$C61="",$D61="",$E61="",$F61="",$G61="",$H61="",$I61="",$P61="",$Q61="",$R61=""),"Review incomplete inputs",IF(OR($F61&gt;'Assumptions'!$J$5,$G61&gt;'Assumptions'!$J$6,$H61&lt;'Assumptions'!$J$7,$H61&gt;'Assumptions'!$J$8,$I61&lt;'Assumptions'!$J$7,$I61&gt;'Assumptions'!$J$8,$I61&gt;$H61),"Review model inputs",IF(AND($P61="Included",$S61&lt;&gt;"",$S61&lt;TODAY()),"Review due date",""))))</f>
        <v/>
      </c>
    </row>
    <row r="62">
      <c r="A62" s="16" t="n"/>
      <c r="B62" s="16" t="n"/>
      <c r="C62" s="4">
        <f>IF(OR($A62="",$B62=""),"",IFERROR(VLOOKUP($B62,'Assumptions'!$E$5:$G$16,2,FALSE),""))</f>
        <v/>
      </c>
      <c r="D62" s="4">
        <f>IF(OR($A62="",$B62=""),"",IFERROR(VLOOKUP($B62,'Assumptions'!$E$5:$G$16,3,FALSE),""))</f>
        <v/>
      </c>
      <c r="E62" s="16" t="n"/>
      <c r="F62" s="17" t="n"/>
      <c r="G62" s="18" t="n"/>
      <c r="H62" s="19" t="n"/>
      <c r="I62" s="19" t="n"/>
      <c r="J62" s="26">
        <f>IF(OR($A62="",COUNT($C62:$D62,$F62)&lt;3),"",$C62*$D62*$F62)</f>
        <v/>
      </c>
      <c r="K62" s="38">
        <f>IF(OR($A62="",COUNT($F62,$H62)&lt;2),"",ROUND($F62*$H62,1))</f>
        <v/>
      </c>
      <c r="L62" s="28">
        <f>IF(OR($A62="",COUNT($F62:$G62)&lt;2),"",$F62*$G62)</f>
        <v/>
      </c>
      <c r="M62" s="28">
        <f>IF(OR($A62="",COUNT($L62,$I62)&lt;2),"",$L62*$I62)</f>
        <v/>
      </c>
      <c r="N62" s="29">
        <f>IF(OR($A62="",$P62&lt;&gt;"Included"),"",IFERROR($M62/SUMIF($P$5:$P$104,"Included",$M$5:$M$104),""))</f>
        <v/>
      </c>
      <c r="O62" s="30">
        <f>IF($A62="","",IFERROR($M62/$J62,""))</f>
        <v/>
      </c>
      <c r="P62" s="16" t="n"/>
      <c r="Q62" s="16" t="n"/>
      <c r="R62" s="37" t="n"/>
      <c r="S62" s="37" t="n"/>
      <c r="T62" s="25" t="n"/>
      <c r="U62" s="3">
        <f>IF($A62="","",IF(OR($B62="",$C62="",$D62="",$E62="",$F62="",$G62="",$H62="",$I62="",$P62="",$Q62="",$R62=""),"Review incomplete inputs",IF(OR($F62&gt;'Assumptions'!$J$5,$G62&gt;'Assumptions'!$J$6,$H62&lt;'Assumptions'!$J$7,$H62&gt;'Assumptions'!$J$8,$I62&lt;'Assumptions'!$J$7,$I62&gt;'Assumptions'!$J$8,$I62&gt;$H62),"Review model inputs",IF(AND($P62="Included",$S62&lt;&gt;"",$S62&lt;TODAY()),"Review due date",""))))</f>
        <v/>
      </c>
    </row>
    <row r="63">
      <c r="A63" s="16" t="n"/>
      <c r="B63" s="16" t="n"/>
      <c r="C63" s="6">
        <f>IF(OR($A63="",$B63=""),"",IFERROR(VLOOKUP($B63,'Assumptions'!$E$5:$G$16,2,FALSE),""))</f>
        <v/>
      </c>
      <c r="D63" s="6">
        <f>IF(OR($A63="",$B63=""),"",IFERROR(VLOOKUP($B63,'Assumptions'!$E$5:$G$16,3,FALSE),""))</f>
        <v/>
      </c>
      <c r="E63" s="16" t="n"/>
      <c r="F63" s="17" t="n"/>
      <c r="G63" s="18" t="n"/>
      <c r="H63" s="19" t="n"/>
      <c r="I63" s="19" t="n"/>
      <c r="J63" s="7">
        <f>IF(OR($A63="",COUNT($C63:$D63,$F63)&lt;3),"",$C63*$D63*$F63)</f>
        <v/>
      </c>
      <c r="K63" s="36">
        <f>IF(OR($A63="",COUNT($F63,$H63)&lt;2),"",ROUND($F63*$H63,1))</f>
        <v/>
      </c>
      <c r="L63" s="21">
        <f>IF(OR($A63="",COUNT($F63:$G63)&lt;2),"",$F63*$G63)</f>
        <v/>
      </c>
      <c r="M63" s="21">
        <f>IF(OR($A63="",COUNT($L63,$I63)&lt;2),"",$L63*$I63)</f>
        <v/>
      </c>
      <c r="N63" s="22">
        <f>IF(OR($A63="",$P63&lt;&gt;"Included"),"",IFERROR($M63/SUMIF($P$5:$P$104,"Included",$M$5:$M$104),""))</f>
        <v/>
      </c>
      <c r="O63" s="23">
        <f>IF($A63="","",IFERROR($M63/$J63,""))</f>
        <v/>
      </c>
      <c r="P63" s="16" t="n"/>
      <c r="Q63" s="16" t="n"/>
      <c r="R63" s="37" t="n"/>
      <c r="S63" s="37" t="n"/>
      <c r="T63" s="25" t="n"/>
      <c r="U63" s="5">
        <f>IF($A63="","",IF(OR($B63="",$C63="",$D63="",$E63="",$F63="",$G63="",$H63="",$I63="",$P63="",$Q63="",$R63=""),"Review incomplete inputs",IF(OR($F63&gt;'Assumptions'!$J$5,$G63&gt;'Assumptions'!$J$6,$H63&lt;'Assumptions'!$J$7,$H63&gt;'Assumptions'!$J$8,$I63&lt;'Assumptions'!$J$7,$I63&gt;'Assumptions'!$J$8,$I63&gt;$H63),"Review model inputs",IF(AND($P63="Included",$S63&lt;&gt;"",$S63&lt;TODAY()),"Review due date",""))))</f>
        <v/>
      </c>
    </row>
    <row r="64">
      <c r="A64" s="16" t="n"/>
      <c r="B64" s="16" t="n"/>
      <c r="C64" s="4">
        <f>IF(OR($A64="",$B64=""),"",IFERROR(VLOOKUP($B64,'Assumptions'!$E$5:$G$16,2,FALSE),""))</f>
        <v/>
      </c>
      <c r="D64" s="4">
        <f>IF(OR($A64="",$B64=""),"",IFERROR(VLOOKUP($B64,'Assumptions'!$E$5:$G$16,3,FALSE),""))</f>
        <v/>
      </c>
      <c r="E64" s="16" t="n"/>
      <c r="F64" s="17" t="n"/>
      <c r="G64" s="18" t="n"/>
      <c r="H64" s="19" t="n"/>
      <c r="I64" s="19" t="n"/>
      <c r="J64" s="26">
        <f>IF(OR($A64="",COUNT($C64:$D64,$F64)&lt;3),"",$C64*$D64*$F64)</f>
        <v/>
      </c>
      <c r="K64" s="38">
        <f>IF(OR($A64="",COUNT($F64,$H64)&lt;2),"",ROUND($F64*$H64,1))</f>
        <v/>
      </c>
      <c r="L64" s="28">
        <f>IF(OR($A64="",COUNT($F64:$G64)&lt;2),"",$F64*$G64)</f>
        <v/>
      </c>
      <c r="M64" s="28">
        <f>IF(OR($A64="",COUNT($L64,$I64)&lt;2),"",$L64*$I64)</f>
        <v/>
      </c>
      <c r="N64" s="29">
        <f>IF(OR($A64="",$P64&lt;&gt;"Included"),"",IFERROR($M64/SUMIF($P$5:$P$104,"Included",$M$5:$M$104),""))</f>
        <v/>
      </c>
      <c r="O64" s="30">
        <f>IF($A64="","",IFERROR($M64/$J64,""))</f>
        <v/>
      </c>
      <c r="P64" s="16" t="n"/>
      <c r="Q64" s="16" t="n"/>
      <c r="R64" s="37" t="n"/>
      <c r="S64" s="37" t="n"/>
      <c r="T64" s="25" t="n"/>
      <c r="U64" s="3">
        <f>IF($A64="","",IF(OR($B64="",$C64="",$D64="",$E64="",$F64="",$G64="",$H64="",$I64="",$P64="",$Q64="",$R64=""),"Review incomplete inputs",IF(OR($F64&gt;'Assumptions'!$J$5,$G64&gt;'Assumptions'!$J$6,$H64&lt;'Assumptions'!$J$7,$H64&gt;'Assumptions'!$J$8,$I64&lt;'Assumptions'!$J$7,$I64&gt;'Assumptions'!$J$8,$I64&gt;$H64),"Review model inputs",IF(AND($P64="Included",$S64&lt;&gt;"",$S64&lt;TODAY()),"Review due date",""))))</f>
        <v/>
      </c>
    </row>
    <row r="65">
      <c r="A65" s="16" t="n"/>
      <c r="B65" s="16" t="n"/>
      <c r="C65" s="6">
        <f>IF(OR($A65="",$B65=""),"",IFERROR(VLOOKUP($B65,'Assumptions'!$E$5:$G$16,2,FALSE),""))</f>
        <v/>
      </c>
      <c r="D65" s="6">
        <f>IF(OR($A65="",$B65=""),"",IFERROR(VLOOKUP($B65,'Assumptions'!$E$5:$G$16,3,FALSE),""))</f>
        <v/>
      </c>
      <c r="E65" s="16" t="n"/>
      <c r="F65" s="17" t="n"/>
      <c r="G65" s="18" t="n"/>
      <c r="H65" s="19" t="n"/>
      <c r="I65" s="19" t="n"/>
      <c r="J65" s="7">
        <f>IF(OR($A65="",COUNT($C65:$D65,$F65)&lt;3),"",$C65*$D65*$F65)</f>
        <v/>
      </c>
      <c r="K65" s="36">
        <f>IF(OR($A65="",COUNT($F65,$H65)&lt;2),"",ROUND($F65*$H65,1))</f>
        <v/>
      </c>
      <c r="L65" s="21">
        <f>IF(OR($A65="",COUNT($F65:$G65)&lt;2),"",$F65*$G65)</f>
        <v/>
      </c>
      <c r="M65" s="21">
        <f>IF(OR($A65="",COUNT($L65,$I65)&lt;2),"",$L65*$I65)</f>
        <v/>
      </c>
      <c r="N65" s="22">
        <f>IF(OR($A65="",$P65&lt;&gt;"Included"),"",IFERROR($M65/SUMIF($P$5:$P$104,"Included",$M$5:$M$104),""))</f>
        <v/>
      </c>
      <c r="O65" s="23">
        <f>IF($A65="","",IFERROR($M65/$J65,""))</f>
        <v/>
      </c>
      <c r="P65" s="16" t="n"/>
      <c r="Q65" s="16" t="n"/>
      <c r="R65" s="37" t="n"/>
      <c r="S65" s="37" t="n"/>
      <c r="T65" s="25" t="n"/>
      <c r="U65" s="5">
        <f>IF($A65="","",IF(OR($B65="",$C65="",$D65="",$E65="",$F65="",$G65="",$H65="",$I65="",$P65="",$Q65="",$R65=""),"Review incomplete inputs",IF(OR($F65&gt;'Assumptions'!$J$5,$G65&gt;'Assumptions'!$J$6,$H65&lt;'Assumptions'!$J$7,$H65&gt;'Assumptions'!$J$8,$I65&lt;'Assumptions'!$J$7,$I65&gt;'Assumptions'!$J$8,$I65&gt;$H65),"Review model inputs",IF(AND($P65="Included",$S65&lt;&gt;"",$S65&lt;TODAY()),"Review due date",""))))</f>
        <v/>
      </c>
    </row>
    <row r="66">
      <c r="A66" s="16" t="n"/>
      <c r="B66" s="16" t="n"/>
      <c r="C66" s="4">
        <f>IF(OR($A66="",$B66=""),"",IFERROR(VLOOKUP($B66,'Assumptions'!$E$5:$G$16,2,FALSE),""))</f>
        <v/>
      </c>
      <c r="D66" s="4">
        <f>IF(OR($A66="",$B66=""),"",IFERROR(VLOOKUP($B66,'Assumptions'!$E$5:$G$16,3,FALSE),""))</f>
        <v/>
      </c>
      <c r="E66" s="16" t="n"/>
      <c r="F66" s="17" t="n"/>
      <c r="G66" s="18" t="n"/>
      <c r="H66" s="19" t="n"/>
      <c r="I66" s="19" t="n"/>
      <c r="J66" s="26">
        <f>IF(OR($A66="",COUNT($C66:$D66,$F66)&lt;3),"",$C66*$D66*$F66)</f>
        <v/>
      </c>
      <c r="K66" s="38">
        <f>IF(OR($A66="",COUNT($F66,$H66)&lt;2),"",ROUND($F66*$H66,1))</f>
        <v/>
      </c>
      <c r="L66" s="28">
        <f>IF(OR($A66="",COUNT($F66:$G66)&lt;2),"",$F66*$G66)</f>
        <v/>
      </c>
      <c r="M66" s="28">
        <f>IF(OR($A66="",COUNT($L66,$I66)&lt;2),"",$L66*$I66)</f>
        <v/>
      </c>
      <c r="N66" s="29">
        <f>IF(OR($A66="",$P66&lt;&gt;"Included"),"",IFERROR($M66/SUMIF($P$5:$P$104,"Included",$M$5:$M$104),""))</f>
        <v/>
      </c>
      <c r="O66" s="30">
        <f>IF($A66="","",IFERROR($M66/$J66,""))</f>
        <v/>
      </c>
      <c r="P66" s="16" t="n"/>
      <c r="Q66" s="16" t="n"/>
      <c r="R66" s="37" t="n"/>
      <c r="S66" s="37" t="n"/>
      <c r="T66" s="25" t="n"/>
      <c r="U66" s="3">
        <f>IF($A66="","",IF(OR($B66="",$C66="",$D66="",$E66="",$F66="",$G66="",$H66="",$I66="",$P66="",$Q66="",$R66=""),"Review incomplete inputs",IF(OR($F66&gt;'Assumptions'!$J$5,$G66&gt;'Assumptions'!$J$6,$H66&lt;'Assumptions'!$J$7,$H66&gt;'Assumptions'!$J$8,$I66&lt;'Assumptions'!$J$7,$I66&gt;'Assumptions'!$J$8,$I66&gt;$H66),"Review model inputs",IF(AND($P66="Included",$S66&lt;&gt;"",$S66&lt;TODAY()),"Review due date",""))))</f>
        <v/>
      </c>
    </row>
    <row r="67">
      <c r="A67" s="16" t="n"/>
      <c r="B67" s="16" t="n"/>
      <c r="C67" s="6">
        <f>IF(OR($A67="",$B67=""),"",IFERROR(VLOOKUP($B67,'Assumptions'!$E$5:$G$16,2,FALSE),""))</f>
        <v/>
      </c>
      <c r="D67" s="6">
        <f>IF(OR($A67="",$B67=""),"",IFERROR(VLOOKUP($B67,'Assumptions'!$E$5:$G$16,3,FALSE),""))</f>
        <v/>
      </c>
      <c r="E67" s="16" t="n"/>
      <c r="F67" s="17" t="n"/>
      <c r="G67" s="18" t="n"/>
      <c r="H67" s="19" t="n"/>
      <c r="I67" s="19" t="n"/>
      <c r="J67" s="7">
        <f>IF(OR($A67="",COUNT($C67:$D67,$F67)&lt;3),"",$C67*$D67*$F67)</f>
        <v/>
      </c>
      <c r="K67" s="36">
        <f>IF(OR($A67="",COUNT($F67,$H67)&lt;2),"",ROUND($F67*$H67,1))</f>
        <v/>
      </c>
      <c r="L67" s="21">
        <f>IF(OR($A67="",COUNT($F67:$G67)&lt;2),"",$F67*$G67)</f>
        <v/>
      </c>
      <c r="M67" s="21">
        <f>IF(OR($A67="",COUNT($L67,$I67)&lt;2),"",$L67*$I67)</f>
        <v/>
      </c>
      <c r="N67" s="22">
        <f>IF(OR($A67="",$P67&lt;&gt;"Included"),"",IFERROR($M67/SUMIF($P$5:$P$104,"Included",$M$5:$M$104),""))</f>
        <v/>
      </c>
      <c r="O67" s="23">
        <f>IF($A67="","",IFERROR($M67/$J67,""))</f>
        <v/>
      </c>
      <c r="P67" s="16" t="n"/>
      <c r="Q67" s="16" t="n"/>
      <c r="R67" s="37" t="n"/>
      <c r="S67" s="37" t="n"/>
      <c r="T67" s="25" t="n"/>
      <c r="U67" s="5">
        <f>IF($A67="","",IF(OR($B67="",$C67="",$D67="",$E67="",$F67="",$G67="",$H67="",$I67="",$P67="",$Q67="",$R67=""),"Review incomplete inputs",IF(OR($F67&gt;'Assumptions'!$J$5,$G67&gt;'Assumptions'!$J$6,$H67&lt;'Assumptions'!$J$7,$H67&gt;'Assumptions'!$J$8,$I67&lt;'Assumptions'!$J$7,$I67&gt;'Assumptions'!$J$8,$I67&gt;$H67),"Review model inputs",IF(AND($P67="Included",$S67&lt;&gt;"",$S67&lt;TODAY()),"Review due date",""))))</f>
        <v/>
      </c>
    </row>
    <row r="68">
      <c r="A68" s="16" t="n"/>
      <c r="B68" s="16" t="n"/>
      <c r="C68" s="4">
        <f>IF(OR($A68="",$B68=""),"",IFERROR(VLOOKUP($B68,'Assumptions'!$E$5:$G$16,2,FALSE),""))</f>
        <v/>
      </c>
      <c r="D68" s="4">
        <f>IF(OR($A68="",$B68=""),"",IFERROR(VLOOKUP($B68,'Assumptions'!$E$5:$G$16,3,FALSE),""))</f>
        <v/>
      </c>
      <c r="E68" s="16" t="n"/>
      <c r="F68" s="17" t="n"/>
      <c r="G68" s="18" t="n"/>
      <c r="H68" s="19" t="n"/>
      <c r="I68" s="19" t="n"/>
      <c r="J68" s="26">
        <f>IF(OR($A68="",COUNT($C68:$D68,$F68)&lt;3),"",$C68*$D68*$F68)</f>
        <v/>
      </c>
      <c r="K68" s="38">
        <f>IF(OR($A68="",COUNT($F68,$H68)&lt;2),"",ROUND($F68*$H68,1))</f>
        <v/>
      </c>
      <c r="L68" s="28">
        <f>IF(OR($A68="",COUNT($F68:$G68)&lt;2),"",$F68*$G68)</f>
        <v/>
      </c>
      <c r="M68" s="28">
        <f>IF(OR($A68="",COUNT($L68,$I68)&lt;2),"",$L68*$I68)</f>
        <v/>
      </c>
      <c r="N68" s="29">
        <f>IF(OR($A68="",$P68&lt;&gt;"Included"),"",IFERROR($M68/SUMIF($P$5:$P$104,"Included",$M$5:$M$104),""))</f>
        <v/>
      </c>
      <c r="O68" s="30">
        <f>IF($A68="","",IFERROR($M68/$J68,""))</f>
        <v/>
      </c>
      <c r="P68" s="16" t="n"/>
      <c r="Q68" s="16" t="n"/>
      <c r="R68" s="37" t="n"/>
      <c r="S68" s="37" t="n"/>
      <c r="T68" s="25" t="n"/>
      <c r="U68" s="3">
        <f>IF($A68="","",IF(OR($B68="",$C68="",$D68="",$E68="",$F68="",$G68="",$H68="",$I68="",$P68="",$Q68="",$R68=""),"Review incomplete inputs",IF(OR($F68&gt;'Assumptions'!$J$5,$G68&gt;'Assumptions'!$J$6,$H68&lt;'Assumptions'!$J$7,$H68&gt;'Assumptions'!$J$8,$I68&lt;'Assumptions'!$J$7,$I68&gt;'Assumptions'!$J$8,$I68&gt;$H68),"Review model inputs",IF(AND($P68="Included",$S68&lt;&gt;"",$S68&lt;TODAY()),"Review due date",""))))</f>
        <v/>
      </c>
    </row>
    <row r="69">
      <c r="A69" s="16" t="n"/>
      <c r="B69" s="16" t="n"/>
      <c r="C69" s="6">
        <f>IF(OR($A69="",$B69=""),"",IFERROR(VLOOKUP($B69,'Assumptions'!$E$5:$G$16,2,FALSE),""))</f>
        <v/>
      </c>
      <c r="D69" s="6">
        <f>IF(OR($A69="",$B69=""),"",IFERROR(VLOOKUP($B69,'Assumptions'!$E$5:$G$16,3,FALSE),""))</f>
        <v/>
      </c>
      <c r="E69" s="16" t="n"/>
      <c r="F69" s="17" t="n"/>
      <c r="G69" s="18" t="n"/>
      <c r="H69" s="19" t="n"/>
      <c r="I69" s="19" t="n"/>
      <c r="J69" s="7">
        <f>IF(OR($A69="",COUNT($C69:$D69,$F69)&lt;3),"",$C69*$D69*$F69)</f>
        <v/>
      </c>
      <c r="K69" s="36">
        <f>IF(OR($A69="",COUNT($F69,$H69)&lt;2),"",ROUND($F69*$H69,1))</f>
        <v/>
      </c>
      <c r="L69" s="21">
        <f>IF(OR($A69="",COUNT($F69:$G69)&lt;2),"",$F69*$G69)</f>
        <v/>
      </c>
      <c r="M69" s="21">
        <f>IF(OR($A69="",COUNT($L69,$I69)&lt;2),"",$L69*$I69)</f>
        <v/>
      </c>
      <c r="N69" s="22">
        <f>IF(OR($A69="",$P69&lt;&gt;"Included"),"",IFERROR($M69/SUMIF($P$5:$P$104,"Included",$M$5:$M$104),""))</f>
        <v/>
      </c>
      <c r="O69" s="23">
        <f>IF($A69="","",IFERROR($M69/$J69,""))</f>
        <v/>
      </c>
      <c r="P69" s="16" t="n"/>
      <c r="Q69" s="16" t="n"/>
      <c r="R69" s="37" t="n"/>
      <c r="S69" s="37" t="n"/>
      <c r="T69" s="25" t="n"/>
      <c r="U69" s="5">
        <f>IF($A69="","",IF(OR($B69="",$C69="",$D69="",$E69="",$F69="",$G69="",$H69="",$I69="",$P69="",$Q69="",$R69=""),"Review incomplete inputs",IF(OR($F69&gt;'Assumptions'!$J$5,$G69&gt;'Assumptions'!$J$6,$H69&lt;'Assumptions'!$J$7,$H69&gt;'Assumptions'!$J$8,$I69&lt;'Assumptions'!$J$7,$I69&gt;'Assumptions'!$J$8,$I69&gt;$H69),"Review model inputs",IF(AND($P69="Included",$S69&lt;&gt;"",$S69&lt;TODAY()),"Review due date",""))))</f>
        <v/>
      </c>
    </row>
    <row r="70">
      <c r="A70" s="16" t="n"/>
      <c r="B70" s="16" t="n"/>
      <c r="C70" s="4">
        <f>IF(OR($A70="",$B70=""),"",IFERROR(VLOOKUP($B70,'Assumptions'!$E$5:$G$16,2,FALSE),""))</f>
        <v/>
      </c>
      <c r="D70" s="4">
        <f>IF(OR($A70="",$B70=""),"",IFERROR(VLOOKUP($B70,'Assumptions'!$E$5:$G$16,3,FALSE),""))</f>
        <v/>
      </c>
      <c r="E70" s="16" t="n"/>
      <c r="F70" s="17" t="n"/>
      <c r="G70" s="18" t="n"/>
      <c r="H70" s="19" t="n"/>
      <c r="I70" s="19" t="n"/>
      <c r="J70" s="26">
        <f>IF(OR($A70="",COUNT($C70:$D70,$F70)&lt;3),"",$C70*$D70*$F70)</f>
        <v/>
      </c>
      <c r="K70" s="38">
        <f>IF(OR($A70="",COUNT($F70,$H70)&lt;2),"",ROUND($F70*$H70,1))</f>
        <v/>
      </c>
      <c r="L70" s="28">
        <f>IF(OR($A70="",COUNT($F70:$G70)&lt;2),"",$F70*$G70)</f>
        <v/>
      </c>
      <c r="M70" s="28">
        <f>IF(OR($A70="",COUNT($L70,$I70)&lt;2),"",$L70*$I70)</f>
        <v/>
      </c>
      <c r="N70" s="29">
        <f>IF(OR($A70="",$P70&lt;&gt;"Included"),"",IFERROR($M70/SUMIF($P$5:$P$104,"Included",$M$5:$M$104),""))</f>
        <v/>
      </c>
      <c r="O70" s="30">
        <f>IF($A70="","",IFERROR($M70/$J70,""))</f>
        <v/>
      </c>
      <c r="P70" s="16" t="n"/>
      <c r="Q70" s="16" t="n"/>
      <c r="R70" s="37" t="n"/>
      <c r="S70" s="37" t="n"/>
      <c r="T70" s="25" t="n"/>
      <c r="U70" s="3">
        <f>IF($A70="","",IF(OR($B70="",$C70="",$D70="",$E70="",$F70="",$G70="",$H70="",$I70="",$P70="",$Q70="",$R70=""),"Review incomplete inputs",IF(OR($F70&gt;'Assumptions'!$J$5,$G70&gt;'Assumptions'!$J$6,$H70&lt;'Assumptions'!$J$7,$H70&gt;'Assumptions'!$J$8,$I70&lt;'Assumptions'!$J$7,$I70&gt;'Assumptions'!$J$8,$I70&gt;$H70),"Review model inputs",IF(AND($P70="Included",$S70&lt;&gt;"",$S70&lt;TODAY()),"Review due date",""))))</f>
        <v/>
      </c>
    </row>
    <row r="71">
      <c r="A71" s="16" t="n"/>
      <c r="B71" s="16" t="n"/>
      <c r="C71" s="6">
        <f>IF(OR($A71="",$B71=""),"",IFERROR(VLOOKUP($B71,'Assumptions'!$E$5:$G$16,2,FALSE),""))</f>
        <v/>
      </c>
      <c r="D71" s="6">
        <f>IF(OR($A71="",$B71=""),"",IFERROR(VLOOKUP($B71,'Assumptions'!$E$5:$G$16,3,FALSE),""))</f>
        <v/>
      </c>
      <c r="E71" s="16" t="n"/>
      <c r="F71" s="17" t="n"/>
      <c r="G71" s="18" t="n"/>
      <c r="H71" s="19" t="n"/>
      <c r="I71" s="19" t="n"/>
      <c r="J71" s="7">
        <f>IF(OR($A71="",COUNT($C71:$D71,$F71)&lt;3),"",$C71*$D71*$F71)</f>
        <v/>
      </c>
      <c r="K71" s="36">
        <f>IF(OR($A71="",COUNT($F71,$H71)&lt;2),"",ROUND($F71*$H71,1))</f>
        <v/>
      </c>
      <c r="L71" s="21">
        <f>IF(OR($A71="",COUNT($F71:$G71)&lt;2),"",$F71*$G71)</f>
        <v/>
      </c>
      <c r="M71" s="21">
        <f>IF(OR($A71="",COUNT($L71,$I71)&lt;2),"",$L71*$I71)</f>
        <v/>
      </c>
      <c r="N71" s="22">
        <f>IF(OR($A71="",$P71&lt;&gt;"Included"),"",IFERROR($M71/SUMIF($P$5:$P$104,"Included",$M$5:$M$104),""))</f>
        <v/>
      </c>
      <c r="O71" s="23">
        <f>IF($A71="","",IFERROR($M71/$J71,""))</f>
        <v/>
      </c>
      <c r="P71" s="16" t="n"/>
      <c r="Q71" s="16" t="n"/>
      <c r="R71" s="37" t="n"/>
      <c r="S71" s="37" t="n"/>
      <c r="T71" s="25" t="n"/>
      <c r="U71" s="5">
        <f>IF($A71="","",IF(OR($B71="",$C71="",$D71="",$E71="",$F71="",$G71="",$H71="",$I71="",$P71="",$Q71="",$R71=""),"Review incomplete inputs",IF(OR($F71&gt;'Assumptions'!$J$5,$G71&gt;'Assumptions'!$J$6,$H71&lt;'Assumptions'!$J$7,$H71&gt;'Assumptions'!$J$8,$I71&lt;'Assumptions'!$J$7,$I71&gt;'Assumptions'!$J$8,$I71&gt;$H71),"Review model inputs",IF(AND($P71="Included",$S71&lt;&gt;"",$S71&lt;TODAY()),"Review due date",""))))</f>
        <v/>
      </c>
    </row>
    <row r="72">
      <c r="A72" s="16" t="n"/>
      <c r="B72" s="16" t="n"/>
      <c r="C72" s="4">
        <f>IF(OR($A72="",$B72=""),"",IFERROR(VLOOKUP($B72,'Assumptions'!$E$5:$G$16,2,FALSE),""))</f>
        <v/>
      </c>
      <c r="D72" s="4">
        <f>IF(OR($A72="",$B72=""),"",IFERROR(VLOOKUP($B72,'Assumptions'!$E$5:$G$16,3,FALSE),""))</f>
        <v/>
      </c>
      <c r="E72" s="16" t="n"/>
      <c r="F72" s="17" t="n"/>
      <c r="G72" s="18" t="n"/>
      <c r="H72" s="19" t="n"/>
      <c r="I72" s="19" t="n"/>
      <c r="J72" s="26">
        <f>IF(OR($A72="",COUNT($C72:$D72,$F72)&lt;3),"",$C72*$D72*$F72)</f>
        <v/>
      </c>
      <c r="K72" s="38">
        <f>IF(OR($A72="",COUNT($F72,$H72)&lt;2),"",ROUND($F72*$H72,1))</f>
        <v/>
      </c>
      <c r="L72" s="28">
        <f>IF(OR($A72="",COUNT($F72:$G72)&lt;2),"",$F72*$G72)</f>
        <v/>
      </c>
      <c r="M72" s="28">
        <f>IF(OR($A72="",COUNT($L72,$I72)&lt;2),"",$L72*$I72)</f>
        <v/>
      </c>
      <c r="N72" s="29">
        <f>IF(OR($A72="",$P72&lt;&gt;"Included"),"",IFERROR($M72/SUMIF($P$5:$P$104,"Included",$M$5:$M$104),""))</f>
        <v/>
      </c>
      <c r="O72" s="30">
        <f>IF($A72="","",IFERROR($M72/$J72,""))</f>
        <v/>
      </c>
      <c r="P72" s="16" t="n"/>
      <c r="Q72" s="16" t="n"/>
      <c r="R72" s="37" t="n"/>
      <c r="S72" s="37" t="n"/>
      <c r="T72" s="25" t="n"/>
      <c r="U72" s="3">
        <f>IF($A72="","",IF(OR($B72="",$C72="",$D72="",$E72="",$F72="",$G72="",$H72="",$I72="",$P72="",$Q72="",$R72=""),"Review incomplete inputs",IF(OR($F72&gt;'Assumptions'!$J$5,$G72&gt;'Assumptions'!$J$6,$H72&lt;'Assumptions'!$J$7,$H72&gt;'Assumptions'!$J$8,$I72&lt;'Assumptions'!$J$7,$I72&gt;'Assumptions'!$J$8,$I72&gt;$H72),"Review model inputs",IF(AND($P72="Included",$S72&lt;&gt;"",$S72&lt;TODAY()),"Review due date",""))))</f>
        <v/>
      </c>
    </row>
    <row r="73">
      <c r="A73" s="16" t="n"/>
      <c r="B73" s="16" t="n"/>
      <c r="C73" s="6">
        <f>IF(OR($A73="",$B73=""),"",IFERROR(VLOOKUP($B73,'Assumptions'!$E$5:$G$16,2,FALSE),""))</f>
        <v/>
      </c>
      <c r="D73" s="6">
        <f>IF(OR($A73="",$B73=""),"",IFERROR(VLOOKUP($B73,'Assumptions'!$E$5:$G$16,3,FALSE),""))</f>
        <v/>
      </c>
      <c r="E73" s="16" t="n"/>
      <c r="F73" s="17" t="n"/>
      <c r="G73" s="18" t="n"/>
      <c r="H73" s="19" t="n"/>
      <c r="I73" s="19" t="n"/>
      <c r="J73" s="7">
        <f>IF(OR($A73="",COUNT($C73:$D73,$F73)&lt;3),"",$C73*$D73*$F73)</f>
        <v/>
      </c>
      <c r="K73" s="36">
        <f>IF(OR($A73="",COUNT($F73,$H73)&lt;2),"",ROUND($F73*$H73,1))</f>
        <v/>
      </c>
      <c r="L73" s="21">
        <f>IF(OR($A73="",COUNT($F73:$G73)&lt;2),"",$F73*$G73)</f>
        <v/>
      </c>
      <c r="M73" s="21">
        <f>IF(OR($A73="",COUNT($L73,$I73)&lt;2),"",$L73*$I73)</f>
        <v/>
      </c>
      <c r="N73" s="22">
        <f>IF(OR($A73="",$P73&lt;&gt;"Included"),"",IFERROR($M73/SUMIF($P$5:$P$104,"Included",$M$5:$M$104),""))</f>
        <v/>
      </c>
      <c r="O73" s="23">
        <f>IF($A73="","",IFERROR($M73/$J73,""))</f>
        <v/>
      </c>
      <c r="P73" s="16" t="n"/>
      <c r="Q73" s="16" t="n"/>
      <c r="R73" s="37" t="n"/>
      <c r="S73" s="37" t="n"/>
      <c r="T73" s="25" t="n"/>
      <c r="U73" s="5">
        <f>IF($A73="","",IF(OR($B73="",$C73="",$D73="",$E73="",$F73="",$G73="",$H73="",$I73="",$P73="",$Q73="",$R73=""),"Review incomplete inputs",IF(OR($F73&gt;'Assumptions'!$J$5,$G73&gt;'Assumptions'!$J$6,$H73&lt;'Assumptions'!$J$7,$H73&gt;'Assumptions'!$J$8,$I73&lt;'Assumptions'!$J$7,$I73&gt;'Assumptions'!$J$8,$I73&gt;$H73),"Review model inputs",IF(AND($P73="Included",$S73&lt;&gt;"",$S73&lt;TODAY()),"Review due date",""))))</f>
        <v/>
      </c>
    </row>
    <row r="74">
      <c r="A74" s="16" t="n"/>
      <c r="B74" s="16" t="n"/>
      <c r="C74" s="4">
        <f>IF(OR($A74="",$B74=""),"",IFERROR(VLOOKUP($B74,'Assumptions'!$E$5:$G$16,2,FALSE),""))</f>
        <v/>
      </c>
      <c r="D74" s="4">
        <f>IF(OR($A74="",$B74=""),"",IFERROR(VLOOKUP($B74,'Assumptions'!$E$5:$G$16,3,FALSE),""))</f>
        <v/>
      </c>
      <c r="E74" s="16" t="n"/>
      <c r="F74" s="17" t="n"/>
      <c r="G74" s="18" t="n"/>
      <c r="H74" s="19" t="n"/>
      <c r="I74" s="19" t="n"/>
      <c r="J74" s="26">
        <f>IF(OR($A74="",COUNT($C74:$D74,$F74)&lt;3),"",$C74*$D74*$F74)</f>
        <v/>
      </c>
      <c r="K74" s="38">
        <f>IF(OR($A74="",COUNT($F74,$H74)&lt;2),"",ROUND($F74*$H74,1))</f>
        <v/>
      </c>
      <c r="L74" s="28">
        <f>IF(OR($A74="",COUNT($F74:$G74)&lt;2),"",$F74*$G74)</f>
        <v/>
      </c>
      <c r="M74" s="28">
        <f>IF(OR($A74="",COUNT($L74,$I74)&lt;2),"",$L74*$I74)</f>
        <v/>
      </c>
      <c r="N74" s="29">
        <f>IF(OR($A74="",$P74&lt;&gt;"Included"),"",IFERROR($M74/SUMIF($P$5:$P$104,"Included",$M$5:$M$104),""))</f>
        <v/>
      </c>
      <c r="O74" s="30">
        <f>IF($A74="","",IFERROR($M74/$J74,""))</f>
        <v/>
      </c>
      <c r="P74" s="16" t="n"/>
      <c r="Q74" s="16" t="n"/>
      <c r="R74" s="37" t="n"/>
      <c r="S74" s="37" t="n"/>
      <c r="T74" s="25" t="n"/>
      <c r="U74" s="3">
        <f>IF($A74="","",IF(OR($B74="",$C74="",$D74="",$E74="",$F74="",$G74="",$H74="",$I74="",$P74="",$Q74="",$R74=""),"Review incomplete inputs",IF(OR($F74&gt;'Assumptions'!$J$5,$G74&gt;'Assumptions'!$J$6,$H74&lt;'Assumptions'!$J$7,$H74&gt;'Assumptions'!$J$8,$I74&lt;'Assumptions'!$J$7,$I74&gt;'Assumptions'!$J$8,$I74&gt;$H74),"Review model inputs",IF(AND($P74="Included",$S74&lt;&gt;"",$S74&lt;TODAY()),"Review due date",""))))</f>
        <v/>
      </c>
    </row>
    <row r="75">
      <c r="A75" s="16" t="n"/>
      <c r="B75" s="16" t="n"/>
      <c r="C75" s="6">
        <f>IF(OR($A75="",$B75=""),"",IFERROR(VLOOKUP($B75,'Assumptions'!$E$5:$G$16,2,FALSE),""))</f>
        <v/>
      </c>
      <c r="D75" s="6">
        <f>IF(OR($A75="",$B75=""),"",IFERROR(VLOOKUP($B75,'Assumptions'!$E$5:$G$16,3,FALSE),""))</f>
        <v/>
      </c>
      <c r="E75" s="16" t="n"/>
      <c r="F75" s="17" t="n"/>
      <c r="G75" s="18" t="n"/>
      <c r="H75" s="19" t="n"/>
      <c r="I75" s="19" t="n"/>
      <c r="J75" s="7">
        <f>IF(OR($A75="",COUNT($C75:$D75,$F75)&lt;3),"",$C75*$D75*$F75)</f>
        <v/>
      </c>
      <c r="K75" s="36">
        <f>IF(OR($A75="",COUNT($F75,$H75)&lt;2),"",ROUND($F75*$H75,1))</f>
        <v/>
      </c>
      <c r="L75" s="21">
        <f>IF(OR($A75="",COUNT($F75:$G75)&lt;2),"",$F75*$G75)</f>
        <v/>
      </c>
      <c r="M75" s="21">
        <f>IF(OR($A75="",COUNT($L75,$I75)&lt;2),"",$L75*$I75)</f>
        <v/>
      </c>
      <c r="N75" s="22">
        <f>IF(OR($A75="",$P75&lt;&gt;"Included"),"",IFERROR($M75/SUMIF($P$5:$P$104,"Included",$M$5:$M$104),""))</f>
        <v/>
      </c>
      <c r="O75" s="23">
        <f>IF($A75="","",IFERROR($M75/$J75,""))</f>
        <v/>
      </c>
      <c r="P75" s="16" t="n"/>
      <c r="Q75" s="16" t="n"/>
      <c r="R75" s="37" t="n"/>
      <c r="S75" s="37" t="n"/>
      <c r="T75" s="25" t="n"/>
      <c r="U75" s="5">
        <f>IF($A75="","",IF(OR($B75="",$C75="",$D75="",$E75="",$F75="",$G75="",$H75="",$I75="",$P75="",$Q75="",$R75=""),"Review incomplete inputs",IF(OR($F75&gt;'Assumptions'!$J$5,$G75&gt;'Assumptions'!$J$6,$H75&lt;'Assumptions'!$J$7,$H75&gt;'Assumptions'!$J$8,$I75&lt;'Assumptions'!$J$7,$I75&gt;'Assumptions'!$J$8,$I75&gt;$H75),"Review model inputs",IF(AND($P75="Included",$S75&lt;&gt;"",$S75&lt;TODAY()),"Review due date",""))))</f>
        <v/>
      </c>
    </row>
    <row r="76">
      <c r="A76" s="16" t="n"/>
      <c r="B76" s="16" t="n"/>
      <c r="C76" s="4">
        <f>IF(OR($A76="",$B76=""),"",IFERROR(VLOOKUP($B76,'Assumptions'!$E$5:$G$16,2,FALSE),""))</f>
        <v/>
      </c>
      <c r="D76" s="4">
        <f>IF(OR($A76="",$B76=""),"",IFERROR(VLOOKUP($B76,'Assumptions'!$E$5:$G$16,3,FALSE),""))</f>
        <v/>
      </c>
      <c r="E76" s="16" t="n"/>
      <c r="F76" s="17" t="n"/>
      <c r="G76" s="18" t="n"/>
      <c r="H76" s="19" t="n"/>
      <c r="I76" s="19" t="n"/>
      <c r="J76" s="26">
        <f>IF(OR($A76="",COUNT($C76:$D76,$F76)&lt;3),"",$C76*$D76*$F76)</f>
        <v/>
      </c>
      <c r="K76" s="38">
        <f>IF(OR($A76="",COUNT($F76,$H76)&lt;2),"",ROUND($F76*$H76,1))</f>
        <v/>
      </c>
      <c r="L76" s="28">
        <f>IF(OR($A76="",COUNT($F76:$G76)&lt;2),"",$F76*$G76)</f>
        <v/>
      </c>
      <c r="M76" s="28">
        <f>IF(OR($A76="",COUNT($L76,$I76)&lt;2),"",$L76*$I76)</f>
        <v/>
      </c>
      <c r="N76" s="29">
        <f>IF(OR($A76="",$P76&lt;&gt;"Included"),"",IFERROR($M76/SUMIF($P$5:$P$104,"Included",$M$5:$M$104),""))</f>
        <v/>
      </c>
      <c r="O76" s="30">
        <f>IF($A76="","",IFERROR($M76/$J76,""))</f>
        <v/>
      </c>
      <c r="P76" s="16" t="n"/>
      <c r="Q76" s="16" t="n"/>
      <c r="R76" s="37" t="n"/>
      <c r="S76" s="37" t="n"/>
      <c r="T76" s="25" t="n"/>
      <c r="U76" s="3">
        <f>IF($A76="","",IF(OR($B76="",$C76="",$D76="",$E76="",$F76="",$G76="",$H76="",$I76="",$P76="",$Q76="",$R76=""),"Review incomplete inputs",IF(OR($F76&gt;'Assumptions'!$J$5,$G76&gt;'Assumptions'!$J$6,$H76&lt;'Assumptions'!$J$7,$H76&gt;'Assumptions'!$J$8,$I76&lt;'Assumptions'!$J$7,$I76&gt;'Assumptions'!$J$8,$I76&gt;$H76),"Review model inputs",IF(AND($P76="Included",$S76&lt;&gt;"",$S76&lt;TODAY()),"Review due date",""))))</f>
        <v/>
      </c>
    </row>
    <row r="77">
      <c r="A77" s="16" t="n"/>
      <c r="B77" s="16" t="n"/>
      <c r="C77" s="6">
        <f>IF(OR($A77="",$B77=""),"",IFERROR(VLOOKUP($B77,'Assumptions'!$E$5:$G$16,2,FALSE),""))</f>
        <v/>
      </c>
      <c r="D77" s="6">
        <f>IF(OR($A77="",$B77=""),"",IFERROR(VLOOKUP($B77,'Assumptions'!$E$5:$G$16,3,FALSE),""))</f>
        <v/>
      </c>
      <c r="E77" s="16" t="n"/>
      <c r="F77" s="17" t="n"/>
      <c r="G77" s="18" t="n"/>
      <c r="H77" s="19" t="n"/>
      <c r="I77" s="19" t="n"/>
      <c r="J77" s="7">
        <f>IF(OR($A77="",COUNT($C77:$D77,$F77)&lt;3),"",$C77*$D77*$F77)</f>
        <v/>
      </c>
      <c r="K77" s="36">
        <f>IF(OR($A77="",COUNT($F77,$H77)&lt;2),"",ROUND($F77*$H77,1))</f>
        <v/>
      </c>
      <c r="L77" s="21">
        <f>IF(OR($A77="",COUNT($F77:$G77)&lt;2),"",$F77*$G77)</f>
        <v/>
      </c>
      <c r="M77" s="21">
        <f>IF(OR($A77="",COUNT($L77,$I77)&lt;2),"",$L77*$I77)</f>
        <v/>
      </c>
      <c r="N77" s="22">
        <f>IF(OR($A77="",$P77&lt;&gt;"Included"),"",IFERROR($M77/SUMIF($P$5:$P$104,"Included",$M$5:$M$104),""))</f>
        <v/>
      </c>
      <c r="O77" s="23">
        <f>IF($A77="","",IFERROR($M77/$J77,""))</f>
        <v/>
      </c>
      <c r="P77" s="16" t="n"/>
      <c r="Q77" s="16" t="n"/>
      <c r="R77" s="37" t="n"/>
      <c r="S77" s="37" t="n"/>
      <c r="T77" s="25" t="n"/>
      <c r="U77" s="5">
        <f>IF($A77="","",IF(OR($B77="",$C77="",$D77="",$E77="",$F77="",$G77="",$H77="",$I77="",$P77="",$Q77="",$R77=""),"Review incomplete inputs",IF(OR($F77&gt;'Assumptions'!$J$5,$G77&gt;'Assumptions'!$J$6,$H77&lt;'Assumptions'!$J$7,$H77&gt;'Assumptions'!$J$8,$I77&lt;'Assumptions'!$J$7,$I77&gt;'Assumptions'!$J$8,$I77&gt;$H77),"Review model inputs",IF(AND($P77="Included",$S77&lt;&gt;"",$S77&lt;TODAY()),"Review due date",""))))</f>
        <v/>
      </c>
    </row>
    <row r="78">
      <c r="A78" s="16" t="n"/>
      <c r="B78" s="16" t="n"/>
      <c r="C78" s="4">
        <f>IF(OR($A78="",$B78=""),"",IFERROR(VLOOKUP($B78,'Assumptions'!$E$5:$G$16,2,FALSE),""))</f>
        <v/>
      </c>
      <c r="D78" s="4">
        <f>IF(OR($A78="",$B78=""),"",IFERROR(VLOOKUP($B78,'Assumptions'!$E$5:$G$16,3,FALSE),""))</f>
        <v/>
      </c>
      <c r="E78" s="16" t="n"/>
      <c r="F78" s="17" t="n"/>
      <c r="G78" s="18" t="n"/>
      <c r="H78" s="19" t="n"/>
      <c r="I78" s="19" t="n"/>
      <c r="J78" s="26">
        <f>IF(OR($A78="",COUNT($C78:$D78,$F78)&lt;3),"",$C78*$D78*$F78)</f>
        <v/>
      </c>
      <c r="K78" s="38">
        <f>IF(OR($A78="",COUNT($F78,$H78)&lt;2),"",ROUND($F78*$H78,1))</f>
        <v/>
      </c>
      <c r="L78" s="28">
        <f>IF(OR($A78="",COUNT($F78:$G78)&lt;2),"",$F78*$G78)</f>
        <v/>
      </c>
      <c r="M78" s="28">
        <f>IF(OR($A78="",COUNT($L78,$I78)&lt;2),"",$L78*$I78)</f>
        <v/>
      </c>
      <c r="N78" s="29">
        <f>IF(OR($A78="",$P78&lt;&gt;"Included"),"",IFERROR($M78/SUMIF($P$5:$P$104,"Included",$M$5:$M$104),""))</f>
        <v/>
      </c>
      <c r="O78" s="30">
        <f>IF($A78="","",IFERROR($M78/$J78,""))</f>
        <v/>
      </c>
      <c r="P78" s="16" t="n"/>
      <c r="Q78" s="16" t="n"/>
      <c r="R78" s="37" t="n"/>
      <c r="S78" s="37" t="n"/>
      <c r="T78" s="25" t="n"/>
      <c r="U78" s="3">
        <f>IF($A78="","",IF(OR($B78="",$C78="",$D78="",$E78="",$F78="",$G78="",$H78="",$I78="",$P78="",$Q78="",$R78=""),"Review incomplete inputs",IF(OR($F78&gt;'Assumptions'!$J$5,$G78&gt;'Assumptions'!$J$6,$H78&lt;'Assumptions'!$J$7,$H78&gt;'Assumptions'!$J$8,$I78&lt;'Assumptions'!$J$7,$I78&gt;'Assumptions'!$J$8,$I78&gt;$H78),"Review model inputs",IF(AND($P78="Included",$S78&lt;&gt;"",$S78&lt;TODAY()),"Review due date",""))))</f>
        <v/>
      </c>
    </row>
    <row r="79">
      <c r="A79" s="16" t="n"/>
      <c r="B79" s="16" t="n"/>
      <c r="C79" s="6">
        <f>IF(OR($A79="",$B79=""),"",IFERROR(VLOOKUP($B79,'Assumptions'!$E$5:$G$16,2,FALSE),""))</f>
        <v/>
      </c>
      <c r="D79" s="6">
        <f>IF(OR($A79="",$B79=""),"",IFERROR(VLOOKUP($B79,'Assumptions'!$E$5:$G$16,3,FALSE),""))</f>
        <v/>
      </c>
      <c r="E79" s="16" t="n"/>
      <c r="F79" s="17" t="n"/>
      <c r="G79" s="18" t="n"/>
      <c r="H79" s="19" t="n"/>
      <c r="I79" s="19" t="n"/>
      <c r="J79" s="7">
        <f>IF(OR($A79="",COUNT($C79:$D79,$F79)&lt;3),"",$C79*$D79*$F79)</f>
        <v/>
      </c>
      <c r="K79" s="36">
        <f>IF(OR($A79="",COUNT($F79,$H79)&lt;2),"",ROUND($F79*$H79,1))</f>
        <v/>
      </c>
      <c r="L79" s="21">
        <f>IF(OR($A79="",COUNT($F79:$G79)&lt;2),"",$F79*$G79)</f>
        <v/>
      </c>
      <c r="M79" s="21">
        <f>IF(OR($A79="",COUNT($L79,$I79)&lt;2),"",$L79*$I79)</f>
        <v/>
      </c>
      <c r="N79" s="22">
        <f>IF(OR($A79="",$P79&lt;&gt;"Included"),"",IFERROR($M79/SUMIF($P$5:$P$104,"Included",$M$5:$M$104),""))</f>
        <v/>
      </c>
      <c r="O79" s="23">
        <f>IF($A79="","",IFERROR($M79/$J79,""))</f>
        <v/>
      </c>
      <c r="P79" s="16" t="n"/>
      <c r="Q79" s="16" t="n"/>
      <c r="R79" s="37" t="n"/>
      <c r="S79" s="37" t="n"/>
      <c r="T79" s="25" t="n"/>
      <c r="U79" s="5">
        <f>IF($A79="","",IF(OR($B79="",$C79="",$D79="",$E79="",$F79="",$G79="",$H79="",$I79="",$P79="",$Q79="",$R79=""),"Review incomplete inputs",IF(OR($F79&gt;'Assumptions'!$J$5,$G79&gt;'Assumptions'!$J$6,$H79&lt;'Assumptions'!$J$7,$H79&gt;'Assumptions'!$J$8,$I79&lt;'Assumptions'!$J$7,$I79&gt;'Assumptions'!$J$8,$I79&gt;$H79),"Review model inputs",IF(AND($P79="Included",$S79&lt;&gt;"",$S79&lt;TODAY()),"Review due date",""))))</f>
        <v/>
      </c>
    </row>
    <row r="80">
      <c r="A80" s="16" t="n"/>
      <c r="B80" s="16" t="n"/>
      <c r="C80" s="4">
        <f>IF(OR($A80="",$B80=""),"",IFERROR(VLOOKUP($B80,'Assumptions'!$E$5:$G$16,2,FALSE),""))</f>
        <v/>
      </c>
      <c r="D80" s="4">
        <f>IF(OR($A80="",$B80=""),"",IFERROR(VLOOKUP($B80,'Assumptions'!$E$5:$G$16,3,FALSE),""))</f>
        <v/>
      </c>
      <c r="E80" s="16" t="n"/>
      <c r="F80" s="17" t="n"/>
      <c r="G80" s="18" t="n"/>
      <c r="H80" s="19" t="n"/>
      <c r="I80" s="19" t="n"/>
      <c r="J80" s="26">
        <f>IF(OR($A80="",COUNT($C80:$D80,$F80)&lt;3),"",$C80*$D80*$F80)</f>
        <v/>
      </c>
      <c r="K80" s="38">
        <f>IF(OR($A80="",COUNT($F80,$H80)&lt;2),"",ROUND($F80*$H80,1))</f>
        <v/>
      </c>
      <c r="L80" s="28">
        <f>IF(OR($A80="",COUNT($F80:$G80)&lt;2),"",$F80*$G80)</f>
        <v/>
      </c>
      <c r="M80" s="28">
        <f>IF(OR($A80="",COUNT($L80,$I80)&lt;2),"",$L80*$I80)</f>
        <v/>
      </c>
      <c r="N80" s="29">
        <f>IF(OR($A80="",$P80&lt;&gt;"Included"),"",IFERROR($M80/SUMIF($P$5:$P$104,"Included",$M$5:$M$104),""))</f>
        <v/>
      </c>
      <c r="O80" s="30">
        <f>IF($A80="","",IFERROR($M80/$J80,""))</f>
        <v/>
      </c>
      <c r="P80" s="16" t="n"/>
      <c r="Q80" s="16" t="n"/>
      <c r="R80" s="37" t="n"/>
      <c r="S80" s="37" t="n"/>
      <c r="T80" s="25" t="n"/>
      <c r="U80" s="3">
        <f>IF($A80="","",IF(OR($B80="",$C80="",$D80="",$E80="",$F80="",$G80="",$H80="",$I80="",$P80="",$Q80="",$R80=""),"Review incomplete inputs",IF(OR($F80&gt;'Assumptions'!$J$5,$G80&gt;'Assumptions'!$J$6,$H80&lt;'Assumptions'!$J$7,$H80&gt;'Assumptions'!$J$8,$I80&lt;'Assumptions'!$J$7,$I80&gt;'Assumptions'!$J$8,$I80&gt;$H80),"Review model inputs",IF(AND($P80="Included",$S80&lt;&gt;"",$S80&lt;TODAY()),"Review due date",""))))</f>
        <v/>
      </c>
    </row>
    <row r="81">
      <c r="A81" s="16" t="n"/>
      <c r="B81" s="16" t="n"/>
      <c r="C81" s="6">
        <f>IF(OR($A81="",$B81=""),"",IFERROR(VLOOKUP($B81,'Assumptions'!$E$5:$G$16,2,FALSE),""))</f>
        <v/>
      </c>
      <c r="D81" s="6">
        <f>IF(OR($A81="",$B81=""),"",IFERROR(VLOOKUP($B81,'Assumptions'!$E$5:$G$16,3,FALSE),""))</f>
        <v/>
      </c>
      <c r="E81" s="16" t="n"/>
      <c r="F81" s="17" t="n"/>
      <c r="G81" s="18" t="n"/>
      <c r="H81" s="19" t="n"/>
      <c r="I81" s="19" t="n"/>
      <c r="J81" s="7">
        <f>IF(OR($A81="",COUNT($C81:$D81,$F81)&lt;3),"",$C81*$D81*$F81)</f>
        <v/>
      </c>
      <c r="K81" s="36">
        <f>IF(OR($A81="",COUNT($F81,$H81)&lt;2),"",ROUND($F81*$H81,1))</f>
        <v/>
      </c>
      <c r="L81" s="21">
        <f>IF(OR($A81="",COUNT($F81:$G81)&lt;2),"",$F81*$G81)</f>
        <v/>
      </c>
      <c r="M81" s="21">
        <f>IF(OR($A81="",COUNT($L81,$I81)&lt;2),"",$L81*$I81)</f>
        <v/>
      </c>
      <c r="N81" s="22">
        <f>IF(OR($A81="",$P81&lt;&gt;"Included"),"",IFERROR($M81/SUMIF($P$5:$P$104,"Included",$M$5:$M$104),""))</f>
        <v/>
      </c>
      <c r="O81" s="23">
        <f>IF($A81="","",IFERROR($M81/$J81,""))</f>
        <v/>
      </c>
      <c r="P81" s="16" t="n"/>
      <c r="Q81" s="16" t="n"/>
      <c r="R81" s="37" t="n"/>
      <c r="S81" s="37" t="n"/>
      <c r="T81" s="25" t="n"/>
      <c r="U81" s="5">
        <f>IF($A81="","",IF(OR($B81="",$C81="",$D81="",$E81="",$F81="",$G81="",$H81="",$I81="",$P81="",$Q81="",$R81=""),"Review incomplete inputs",IF(OR($F81&gt;'Assumptions'!$J$5,$G81&gt;'Assumptions'!$J$6,$H81&lt;'Assumptions'!$J$7,$H81&gt;'Assumptions'!$J$8,$I81&lt;'Assumptions'!$J$7,$I81&gt;'Assumptions'!$J$8,$I81&gt;$H81),"Review model inputs",IF(AND($P81="Included",$S81&lt;&gt;"",$S81&lt;TODAY()),"Review due date",""))))</f>
        <v/>
      </c>
    </row>
    <row r="82">
      <c r="A82" s="16" t="n"/>
      <c r="B82" s="16" t="n"/>
      <c r="C82" s="4">
        <f>IF(OR($A82="",$B82=""),"",IFERROR(VLOOKUP($B82,'Assumptions'!$E$5:$G$16,2,FALSE),""))</f>
        <v/>
      </c>
      <c r="D82" s="4">
        <f>IF(OR($A82="",$B82=""),"",IFERROR(VLOOKUP($B82,'Assumptions'!$E$5:$G$16,3,FALSE),""))</f>
        <v/>
      </c>
      <c r="E82" s="16" t="n"/>
      <c r="F82" s="17" t="n"/>
      <c r="G82" s="18" t="n"/>
      <c r="H82" s="19" t="n"/>
      <c r="I82" s="19" t="n"/>
      <c r="J82" s="26">
        <f>IF(OR($A82="",COUNT($C82:$D82,$F82)&lt;3),"",$C82*$D82*$F82)</f>
        <v/>
      </c>
      <c r="K82" s="38">
        <f>IF(OR($A82="",COUNT($F82,$H82)&lt;2),"",ROUND($F82*$H82,1))</f>
        <v/>
      </c>
      <c r="L82" s="28">
        <f>IF(OR($A82="",COUNT($F82:$G82)&lt;2),"",$F82*$G82)</f>
        <v/>
      </c>
      <c r="M82" s="28">
        <f>IF(OR($A82="",COUNT($L82,$I82)&lt;2),"",$L82*$I82)</f>
        <v/>
      </c>
      <c r="N82" s="29">
        <f>IF(OR($A82="",$P82&lt;&gt;"Included"),"",IFERROR($M82/SUMIF($P$5:$P$104,"Included",$M$5:$M$104),""))</f>
        <v/>
      </c>
      <c r="O82" s="30">
        <f>IF($A82="","",IFERROR($M82/$J82,""))</f>
        <v/>
      </c>
      <c r="P82" s="16" t="n"/>
      <c r="Q82" s="16" t="n"/>
      <c r="R82" s="37" t="n"/>
      <c r="S82" s="37" t="n"/>
      <c r="T82" s="25" t="n"/>
      <c r="U82" s="3">
        <f>IF($A82="","",IF(OR($B82="",$C82="",$D82="",$E82="",$F82="",$G82="",$H82="",$I82="",$P82="",$Q82="",$R82=""),"Review incomplete inputs",IF(OR($F82&gt;'Assumptions'!$J$5,$G82&gt;'Assumptions'!$J$6,$H82&lt;'Assumptions'!$J$7,$H82&gt;'Assumptions'!$J$8,$I82&lt;'Assumptions'!$J$7,$I82&gt;'Assumptions'!$J$8,$I82&gt;$H82),"Review model inputs",IF(AND($P82="Included",$S82&lt;&gt;"",$S82&lt;TODAY()),"Review due date",""))))</f>
        <v/>
      </c>
    </row>
    <row r="83">
      <c r="A83" s="16" t="n"/>
      <c r="B83" s="16" t="n"/>
      <c r="C83" s="6">
        <f>IF(OR($A83="",$B83=""),"",IFERROR(VLOOKUP($B83,'Assumptions'!$E$5:$G$16,2,FALSE),""))</f>
        <v/>
      </c>
      <c r="D83" s="6">
        <f>IF(OR($A83="",$B83=""),"",IFERROR(VLOOKUP($B83,'Assumptions'!$E$5:$G$16,3,FALSE),""))</f>
        <v/>
      </c>
      <c r="E83" s="16" t="n"/>
      <c r="F83" s="17" t="n"/>
      <c r="G83" s="18" t="n"/>
      <c r="H83" s="19" t="n"/>
      <c r="I83" s="19" t="n"/>
      <c r="J83" s="7">
        <f>IF(OR($A83="",COUNT($C83:$D83,$F83)&lt;3),"",$C83*$D83*$F83)</f>
        <v/>
      </c>
      <c r="K83" s="36">
        <f>IF(OR($A83="",COUNT($F83,$H83)&lt;2),"",ROUND($F83*$H83,1))</f>
        <v/>
      </c>
      <c r="L83" s="21">
        <f>IF(OR($A83="",COUNT($F83:$G83)&lt;2),"",$F83*$G83)</f>
        <v/>
      </c>
      <c r="M83" s="21">
        <f>IF(OR($A83="",COUNT($L83,$I83)&lt;2),"",$L83*$I83)</f>
        <v/>
      </c>
      <c r="N83" s="22">
        <f>IF(OR($A83="",$P83&lt;&gt;"Included"),"",IFERROR($M83/SUMIF($P$5:$P$104,"Included",$M$5:$M$104),""))</f>
        <v/>
      </c>
      <c r="O83" s="23">
        <f>IF($A83="","",IFERROR($M83/$J83,""))</f>
        <v/>
      </c>
      <c r="P83" s="16" t="n"/>
      <c r="Q83" s="16" t="n"/>
      <c r="R83" s="37" t="n"/>
      <c r="S83" s="37" t="n"/>
      <c r="T83" s="25" t="n"/>
      <c r="U83" s="5">
        <f>IF($A83="","",IF(OR($B83="",$C83="",$D83="",$E83="",$F83="",$G83="",$H83="",$I83="",$P83="",$Q83="",$R83=""),"Review incomplete inputs",IF(OR($F83&gt;'Assumptions'!$J$5,$G83&gt;'Assumptions'!$J$6,$H83&lt;'Assumptions'!$J$7,$H83&gt;'Assumptions'!$J$8,$I83&lt;'Assumptions'!$J$7,$I83&gt;'Assumptions'!$J$8,$I83&gt;$H83),"Review model inputs",IF(AND($P83="Included",$S83&lt;&gt;"",$S83&lt;TODAY()),"Review due date",""))))</f>
        <v/>
      </c>
    </row>
    <row r="84">
      <c r="A84" s="16" t="n"/>
      <c r="B84" s="16" t="n"/>
      <c r="C84" s="4">
        <f>IF(OR($A84="",$B84=""),"",IFERROR(VLOOKUP($B84,'Assumptions'!$E$5:$G$16,2,FALSE),""))</f>
        <v/>
      </c>
      <c r="D84" s="4">
        <f>IF(OR($A84="",$B84=""),"",IFERROR(VLOOKUP($B84,'Assumptions'!$E$5:$G$16,3,FALSE),""))</f>
        <v/>
      </c>
      <c r="E84" s="16" t="n"/>
      <c r="F84" s="17" t="n"/>
      <c r="G84" s="18" t="n"/>
      <c r="H84" s="19" t="n"/>
      <c r="I84" s="19" t="n"/>
      <c r="J84" s="26">
        <f>IF(OR($A84="",COUNT($C84:$D84,$F84)&lt;3),"",$C84*$D84*$F84)</f>
        <v/>
      </c>
      <c r="K84" s="38">
        <f>IF(OR($A84="",COUNT($F84,$H84)&lt;2),"",ROUND($F84*$H84,1))</f>
        <v/>
      </c>
      <c r="L84" s="28">
        <f>IF(OR($A84="",COUNT($F84:$G84)&lt;2),"",$F84*$G84)</f>
        <v/>
      </c>
      <c r="M84" s="28">
        <f>IF(OR($A84="",COUNT($L84,$I84)&lt;2),"",$L84*$I84)</f>
        <v/>
      </c>
      <c r="N84" s="29">
        <f>IF(OR($A84="",$P84&lt;&gt;"Included"),"",IFERROR($M84/SUMIF($P$5:$P$104,"Included",$M$5:$M$104),""))</f>
        <v/>
      </c>
      <c r="O84" s="30">
        <f>IF($A84="","",IFERROR($M84/$J84,""))</f>
        <v/>
      </c>
      <c r="P84" s="16" t="n"/>
      <c r="Q84" s="16" t="n"/>
      <c r="R84" s="37" t="n"/>
      <c r="S84" s="37" t="n"/>
      <c r="T84" s="25" t="n"/>
      <c r="U84" s="3">
        <f>IF($A84="","",IF(OR($B84="",$C84="",$D84="",$E84="",$F84="",$G84="",$H84="",$I84="",$P84="",$Q84="",$R84=""),"Review incomplete inputs",IF(OR($F84&gt;'Assumptions'!$J$5,$G84&gt;'Assumptions'!$J$6,$H84&lt;'Assumptions'!$J$7,$H84&gt;'Assumptions'!$J$8,$I84&lt;'Assumptions'!$J$7,$I84&gt;'Assumptions'!$J$8,$I84&gt;$H84),"Review model inputs",IF(AND($P84="Included",$S84&lt;&gt;"",$S84&lt;TODAY()),"Review due date",""))))</f>
        <v/>
      </c>
    </row>
    <row r="85">
      <c r="A85" s="16" t="n"/>
      <c r="B85" s="16" t="n"/>
      <c r="C85" s="6">
        <f>IF(OR($A85="",$B85=""),"",IFERROR(VLOOKUP($B85,'Assumptions'!$E$5:$G$16,2,FALSE),""))</f>
        <v/>
      </c>
      <c r="D85" s="6">
        <f>IF(OR($A85="",$B85=""),"",IFERROR(VLOOKUP($B85,'Assumptions'!$E$5:$G$16,3,FALSE),""))</f>
        <v/>
      </c>
      <c r="E85" s="16" t="n"/>
      <c r="F85" s="17" t="n"/>
      <c r="G85" s="18" t="n"/>
      <c r="H85" s="19" t="n"/>
      <c r="I85" s="19" t="n"/>
      <c r="J85" s="7">
        <f>IF(OR($A85="",COUNT($C85:$D85,$F85)&lt;3),"",$C85*$D85*$F85)</f>
        <v/>
      </c>
      <c r="K85" s="36">
        <f>IF(OR($A85="",COUNT($F85,$H85)&lt;2),"",ROUND($F85*$H85,1))</f>
        <v/>
      </c>
      <c r="L85" s="21">
        <f>IF(OR($A85="",COUNT($F85:$G85)&lt;2),"",$F85*$G85)</f>
        <v/>
      </c>
      <c r="M85" s="21">
        <f>IF(OR($A85="",COUNT($L85,$I85)&lt;2),"",$L85*$I85)</f>
        <v/>
      </c>
      <c r="N85" s="22">
        <f>IF(OR($A85="",$P85&lt;&gt;"Included"),"",IFERROR($M85/SUMIF($P$5:$P$104,"Included",$M$5:$M$104),""))</f>
        <v/>
      </c>
      <c r="O85" s="23">
        <f>IF($A85="","",IFERROR($M85/$J85,""))</f>
        <v/>
      </c>
      <c r="P85" s="16" t="n"/>
      <c r="Q85" s="16" t="n"/>
      <c r="R85" s="37" t="n"/>
      <c r="S85" s="37" t="n"/>
      <c r="T85" s="25" t="n"/>
      <c r="U85" s="5">
        <f>IF($A85="","",IF(OR($B85="",$C85="",$D85="",$E85="",$F85="",$G85="",$H85="",$I85="",$P85="",$Q85="",$R85=""),"Review incomplete inputs",IF(OR($F85&gt;'Assumptions'!$J$5,$G85&gt;'Assumptions'!$J$6,$H85&lt;'Assumptions'!$J$7,$H85&gt;'Assumptions'!$J$8,$I85&lt;'Assumptions'!$J$7,$I85&gt;'Assumptions'!$J$8,$I85&gt;$H85),"Review model inputs",IF(AND($P85="Included",$S85&lt;&gt;"",$S85&lt;TODAY()),"Review due date",""))))</f>
        <v/>
      </c>
    </row>
    <row r="86">
      <c r="A86" s="16" t="n"/>
      <c r="B86" s="16" t="n"/>
      <c r="C86" s="4">
        <f>IF(OR($A86="",$B86=""),"",IFERROR(VLOOKUP($B86,'Assumptions'!$E$5:$G$16,2,FALSE),""))</f>
        <v/>
      </c>
      <c r="D86" s="4">
        <f>IF(OR($A86="",$B86=""),"",IFERROR(VLOOKUP($B86,'Assumptions'!$E$5:$G$16,3,FALSE),""))</f>
        <v/>
      </c>
      <c r="E86" s="16" t="n"/>
      <c r="F86" s="17" t="n"/>
      <c r="G86" s="18" t="n"/>
      <c r="H86" s="19" t="n"/>
      <c r="I86" s="19" t="n"/>
      <c r="J86" s="26">
        <f>IF(OR($A86="",COUNT($C86:$D86,$F86)&lt;3),"",$C86*$D86*$F86)</f>
        <v/>
      </c>
      <c r="K86" s="38">
        <f>IF(OR($A86="",COUNT($F86,$H86)&lt;2),"",ROUND($F86*$H86,1))</f>
        <v/>
      </c>
      <c r="L86" s="28">
        <f>IF(OR($A86="",COUNT($F86:$G86)&lt;2),"",$F86*$G86)</f>
        <v/>
      </c>
      <c r="M86" s="28">
        <f>IF(OR($A86="",COUNT($L86,$I86)&lt;2),"",$L86*$I86)</f>
        <v/>
      </c>
      <c r="N86" s="29">
        <f>IF(OR($A86="",$P86&lt;&gt;"Included"),"",IFERROR($M86/SUMIF($P$5:$P$104,"Included",$M$5:$M$104),""))</f>
        <v/>
      </c>
      <c r="O86" s="30">
        <f>IF($A86="","",IFERROR($M86/$J86,""))</f>
        <v/>
      </c>
      <c r="P86" s="16" t="n"/>
      <c r="Q86" s="16" t="n"/>
      <c r="R86" s="37" t="n"/>
      <c r="S86" s="37" t="n"/>
      <c r="T86" s="25" t="n"/>
      <c r="U86" s="3">
        <f>IF($A86="","",IF(OR($B86="",$C86="",$D86="",$E86="",$F86="",$G86="",$H86="",$I86="",$P86="",$Q86="",$R86=""),"Review incomplete inputs",IF(OR($F86&gt;'Assumptions'!$J$5,$G86&gt;'Assumptions'!$J$6,$H86&lt;'Assumptions'!$J$7,$H86&gt;'Assumptions'!$J$8,$I86&lt;'Assumptions'!$J$7,$I86&gt;'Assumptions'!$J$8,$I86&gt;$H86),"Review model inputs",IF(AND($P86="Included",$S86&lt;&gt;"",$S86&lt;TODAY()),"Review due date",""))))</f>
        <v/>
      </c>
    </row>
    <row r="87">
      <c r="A87" s="16" t="n"/>
      <c r="B87" s="16" t="n"/>
      <c r="C87" s="6">
        <f>IF(OR($A87="",$B87=""),"",IFERROR(VLOOKUP($B87,'Assumptions'!$E$5:$G$16,2,FALSE),""))</f>
        <v/>
      </c>
      <c r="D87" s="6">
        <f>IF(OR($A87="",$B87=""),"",IFERROR(VLOOKUP($B87,'Assumptions'!$E$5:$G$16,3,FALSE),""))</f>
        <v/>
      </c>
      <c r="E87" s="16" t="n"/>
      <c r="F87" s="17" t="n"/>
      <c r="G87" s="18" t="n"/>
      <c r="H87" s="19" t="n"/>
      <c r="I87" s="19" t="n"/>
      <c r="J87" s="7">
        <f>IF(OR($A87="",COUNT($C87:$D87,$F87)&lt;3),"",$C87*$D87*$F87)</f>
        <v/>
      </c>
      <c r="K87" s="36">
        <f>IF(OR($A87="",COUNT($F87,$H87)&lt;2),"",ROUND($F87*$H87,1))</f>
        <v/>
      </c>
      <c r="L87" s="21">
        <f>IF(OR($A87="",COUNT($F87:$G87)&lt;2),"",$F87*$G87)</f>
        <v/>
      </c>
      <c r="M87" s="21">
        <f>IF(OR($A87="",COUNT($L87,$I87)&lt;2),"",$L87*$I87)</f>
        <v/>
      </c>
      <c r="N87" s="22">
        <f>IF(OR($A87="",$P87&lt;&gt;"Included"),"",IFERROR($M87/SUMIF($P$5:$P$104,"Included",$M$5:$M$104),""))</f>
        <v/>
      </c>
      <c r="O87" s="23">
        <f>IF($A87="","",IFERROR($M87/$J87,""))</f>
        <v/>
      </c>
      <c r="P87" s="16" t="n"/>
      <c r="Q87" s="16" t="n"/>
      <c r="R87" s="37" t="n"/>
      <c r="S87" s="37" t="n"/>
      <c r="T87" s="25" t="n"/>
      <c r="U87" s="5">
        <f>IF($A87="","",IF(OR($B87="",$C87="",$D87="",$E87="",$F87="",$G87="",$H87="",$I87="",$P87="",$Q87="",$R87=""),"Review incomplete inputs",IF(OR($F87&gt;'Assumptions'!$J$5,$G87&gt;'Assumptions'!$J$6,$H87&lt;'Assumptions'!$J$7,$H87&gt;'Assumptions'!$J$8,$I87&lt;'Assumptions'!$J$7,$I87&gt;'Assumptions'!$J$8,$I87&gt;$H87),"Review model inputs",IF(AND($P87="Included",$S87&lt;&gt;"",$S87&lt;TODAY()),"Review due date",""))))</f>
        <v/>
      </c>
    </row>
    <row r="88">
      <c r="A88" s="16" t="n"/>
      <c r="B88" s="16" t="n"/>
      <c r="C88" s="4">
        <f>IF(OR($A88="",$B88=""),"",IFERROR(VLOOKUP($B88,'Assumptions'!$E$5:$G$16,2,FALSE),""))</f>
        <v/>
      </c>
      <c r="D88" s="4">
        <f>IF(OR($A88="",$B88=""),"",IFERROR(VLOOKUP($B88,'Assumptions'!$E$5:$G$16,3,FALSE),""))</f>
        <v/>
      </c>
      <c r="E88" s="16" t="n"/>
      <c r="F88" s="17" t="n"/>
      <c r="G88" s="18" t="n"/>
      <c r="H88" s="19" t="n"/>
      <c r="I88" s="19" t="n"/>
      <c r="J88" s="26">
        <f>IF(OR($A88="",COUNT($C88:$D88,$F88)&lt;3),"",$C88*$D88*$F88)</f>
        <v/>
      </c>
      <c r="K88" s="38">
        <f>IF(OR($A88="",COUNT($F88,$H88)&lt;2),"",ROUND($F88*$H88,1))</f>
        <v/>
      </c>
      <c r="L88" s="28">
        <f>IF(OR($A88="",COUNT($F88:$G88)&lt;2),"",$F88*$G88)</f>
        <v/>
      </c>
      <c r="M88" s="28">
        <f>IF(OR($A88="",COUNT($L88,$I88)&lt;2),"",$L88*$I88)</f>
        <v/>
      </c>
      <c r="N88" s="29">
        <f>IF(OR($A88="",$P88&lt;&gt;"Included"),"",IFERROR($M88/SUMIF($P$5:$P$104,"Included",$M$5:$M$104),""))</f>
        <v/>
      </c>
      <c r="O88" s="30">
        <f>IF($A88="","",IFERROR($M88/$J88,""))</f>
        <v/>
      </c>
      <c r="P88" s="16" t="n"/>
      <c r="Q88" s="16" t="n"/>
      <c r="R88" s="37" t="n"/>
      <c r="S88" s="37" t="n"/>
      <c r="T88" s="25" t="n"/>
      <c r="U88" s="3">
        <f>IF($A88="","",IF(OR($B88="",$C88="",$D88="",$E88="",$F88="",$G88="",$H88="",$I88="",$P88="",$Q88="",$R88=""),"Review incomplete inputs",IF(OR($F88&gt;'Assumptions'!$J$5,$G88&gt;'Assumptions'!$J$6,$H88&lt;'Assumptions'!$J$7,$H88&gt;'Assumptions'!$J$8,$I88&lt;'Assumptions'!$J$7,$I88&gt;'Assumptions'!$J$8,$I88&gt;$H88),"Review model inputs",IF(AND($P88="Included",$S88&lt;&gt;"",$S88&lt;TODAY()),"Review due date",""))))</f>
        <v/>
      </c>
    </row>
    <row r="89">
      <c r="A89" s="16" t="n"/>
      <c r="B89" s="16" t="n"/>
      <c r="C89" s="6">
        <f>IF(OR($A89="",$B89=""),"",IFERROR(VLOOKUP($B89,'Assumptions'!$E$5:$G$16,2,FALSE),""))</f>
        <v/>
      </c>
      <c r="D89" s="6">
        <f>IF(OR($A89="",$B89=""),"",IFERROR(VLOOKUP($B89,'Assumptions'!$E$5:$G$16,3,FALSE),""))</f>
        <v/>
      </c>
      <c r="E89" s="16" t="n"/>
      <c r="F89" s="17" t="n"/>
      <c r="G89" s="18" t="n"/>
      <c r="H89" s="19" t="n"/>
      <c r="I89" s="19" t="n"/>
      <c r="J89" s="7">
        <f>IF(OR($A89="",COUNT($C89:$D89,$F89)&lt;3),"",$C89*$D89*$F89)</f>
        <v/>
      </c>
      <c r="K89" s="36">
        <f>IF(OR($A89="",COUNT($F89,$H89)&lt;2),"",ROUND($F89*$H89,1))</f>
        <v/>
      </c>
      <c r="L89" s="21">
        <f>IF(OR($A89="",COUNT($F89:$G89)&lt;2),"",$F89*$G89)</f>
        <v/>
      </c>
      <c r="M89" s="21">
        <f>IF(OR($A89="",COUNT($L89,$I89)&lt;2),"",$L89*$I89)</f>
        <v/>
      </c>
      <c r="N89" s="22">
        <f>IF(OR($A89="",$P89&lt;&gt;"Included"),"",IFERROR($M89/SUMIF($P$5:$P$104,"Included",$M$5:$M$104),""))</f>
        <v/>
      </c>
      <c r="O89" s="23">
        <f>IF($A89="","",IFERROR($M89/$J89,""))</f>
        <v/>
      </c>
      <c r="P89" s="16" t="n"/>
      <c r="Q89" s="16" t="n"/>
      <c r="R89" s="37" t="n"/>
      <c r="S89" s="37" t="n"/>
      <c r="T89" s="25" t="n"/>
      <c r="U89" s="5">
        <f>IF($A89="","",IF(OR($B89="",$C89="",$D89="",$E89="",$F89="",$G89="",$H89="",$I89="",$P89="",$Q89="",$R89=""),"Review incomplete inputs",IF(OR($F89&gt;'Assumptions'!$J$5,$G89&gt;'Assumptions'!$J$6,$H89&lt;'Assumptions'!$J$7,$H89&gt;'Assumptions'!$J$8,$I89&lt;'Assumptions'!$J$7,$I89&gt;'Assumptions'!$J$8,$I89&gt;$H89),"Review model inputs",IF(AND($P89="Included",$S89&lt;&gt;"",$S89&lt;TODAY()),"Review due date",""))))</f>
        <v/>
      </c>
    </row>
    <row r="90">
      <c r="A90" s="16" t="n"/>
      <c r="B90" s="16" t="n"/>
      <c r="C90" s="4">
        <f>IF(OR($A90="",$B90=""),"",IFERROR(VLOOKUP($B90,'Assumptions'!$E$5:$G$16,2,FALSE),""))</f>
        <v/>
      </c>
      <c r="D90" s="4">
        <f>IF(OR($A90="",$B90=""),"",IFERROR(VLOOKUP($B90,'Assumptions'!$E$5:$G$16,3,FALSE),""))</f>
        <v/>
      </c>
      <c r="E90" s="16" t="n"/>
      <c r="F90" s="17" t="n"/>
      <c r="G90" s="18" t="n"/>
      <c r="H90" s="19" t="n"/>
      <c r="I90" s="19" t="n"/>
      <c r="J90" s="26">
        <f>IF(OR($A90="",COUNT($C90:$D90,$F90)&lt;3),"",$C90*$D90*$F90)</f>
        <v/>
      </c>
      <c r="K90" s="38">
        <f>IF(OR($A90="",COUNT($F90,$H90)&lt;2),"",ROUND($F90*$H90,1))</f>
        <v/>
      </c>
      <c r="L90" s="28">
        <f>IF(OR($A90="",COUNT($F90:$G90)&lt;2),"",$F90*$G90)</f>
        <v/>
      </c>
      <c r="M90" s="28">
        <f>IF(OR($A90="",COUNT($L90,$I90)&lt;2),"",$L90*$I90)</f>
        <v/>
      </c>
      <c r="N90" s="29">
        <f>IF(OR($A90="",$P90&lt;&gt;"Included"),"",IFERROR($M90/SUMIF($P$5:$P$104,"Included",$M$5:$M$104),""))</f>
        <v/>
      </c>
      <c r="O90" s="30">
        <f>IF($A90="","",IFERROR($M90/$J90,""))</f>
        <v/>
      </c>
      <c r="P90" s="16" t="n"/>
      <c r="Q90" s="16" t="n"/>
      <c r="R90" s="37" t="n"/>
      <c r="S90" s="37" t="n"/>
      <c r="T90" s="25" t="n"/>
      <c r="U90" s="3">
        <f>IF($A90="","",IF(OR($B90="",$C90="",$D90="",$E90="",$F90="",$G90="",$H90="",$I90="",$P90="",$Q90="",$R90=""),"Review incomplete inputs",IF(OR($F90&gt;'Assumptions'!$J$5,$G90&gt;'Assumptions'!$J$6,$H90&lt;'Assumptions'!$J$7,$H90&gt;'Assumptions'!$J$8,$I90&lt;'Assumptions'!$J$7,$I90&gt;'Assumptions'!$J$8,$I90&gt;$H90),"Review model inputs",IF(AND($P90="Included",$S90&lt;&gt;"",$S90&lt;TODAY()),"Review due date",""))))</f>
        <v/>
      </c>
    </row>
    <row r="91">
      <c r="A91" s="16" t="n"/>
      <c r="B91" s="16" t="n"/>
      <c r="C91" s="6">
        <f>IF(OR($A91="",$B91=""),"",IFERROR(VLOOKUP($B91,'Assumptions'!$E$5:$G$16,2,FALSE),""))</f>
        <v/>
      </c>
      <c r="D91" s="6">
        <f>IF(OR($A91="",$B91=""),"",IFERROR(VLOOKUP($B91,'Assumptions'!$E$5:$G$16,3,FALSE),""))</f>
        <v/>
      </c>
      <c r="E91" s="16" t="n"/>
      <c r="F91" s="17" t="n"/>
      <c r="G91" s="18" t="n"/>
      <c r="H91" s="19" t="n"/>
      <c r="I91" s="19" t="n"/>
      <c r="J91" s="7">
        <f>IF(OR($A91="",COUNT($C91:$D91,$F91)&lt;3),"",$C91*$D91*$F91)</f>
        <v/>
      </c>
      <c r="K91" s="36">
        <f>IF(OR($A91="",COUNT($F91,$H91)&lt;2),"",ROUND($F91*$H91,1))</f>
        <v/>
      </c>
      <c r="L91" s="21">
        <f>IF(OR($A91="",COUNT($F91:$G91)&lt;2),"",$F91*$G91)</f>
        <v/>
      </c>
      <c r="M91" s="21">
        <f>IF(OR($A91="",COUNT($L91,$I91)&lt;2),"",$L91*$I91)</f>
        <v/>
      </c>
      <c r="N91" s="22">
        <f>IF(OR($A91="",$P91&lt;&gt;"Included"),"",IFERROR($M91/SUMIF($P$5:$P$104,"Included",$M$5:$M$104),""))</f>
        <v/>
      </c>
      <c r="O91" s="23">
        <f>IF($A91="","",IFERROR($M91/$J91,""))</f>
        <v/>
      </c>
      <c r="P91" s="16" t="n"/>
      <c r="Q91" s="16" t="n"/>
      <c r="R91" s="37" t="n"/>
      <c r="S91" s="37" t="n"/>
      <c r="T91" s="25" t="n"/>
      <c r="U91" s="5">
        <f>IF($A91="","",IF(OR($B91="",$C91="",$D91="",$E91="",$F91="",$G91="",$H91="",$I91="",$P91="",$Q91="",$R91=""),"Review incomplete inputs",IF(OR($F91&gt;'Assumptions'!$J$5,$G91&gt;'Assumptions'!$J$6,$H91&lt;'Assumptions'!$J$7,$H91&gt;'Assumptions'!$J$8,$I91&lt;'Assumptions'!$J$7,$I91&gt;'Assumptions'!$J$8,$I91&gt;$H91),"Review model inputs",IF(AND($P91="Included",$S91&lt;&gt;"",$S91&lt;TODAY()),"Review due date",""))))</f>
        <v/>
      </c>
    </row>
    <row r="92">
      <c r="A92" s="16" t="n"/>
      <c r="B92" s="16" t="n"/>
      <c r="C92" s="4">
        <f>IF(OR($A92="",$B92=""),"",IFERROR(VLOOKUP($B92,'Assumptions'!$E$5:$G$16,2,FALSE),""))</f>
        <v/>
      </c>
      <c r="D92" s="4">
        <f>IF(OR($A92="",$B92=""),"",IFERROR(VLOOKUP($B92,'Assumptions'!$E$5:$G$16,3,FALSE),""))</f>
        <v/>
      </c>
      <c r="E92" s="16" t="n"/>
      <c r="F92" s="17" t="n"/>
      <c r="G92" s="18" t="n"/>
      <c r="H92" s="19" t="n"/>
      <c r="I92" s="19" t="n"/>
      <c r="J92" s="26">
        <f>IF(OR($A92="",COUNT($C92:$D92,$F92)&lt;3),"",$C92*$D92*$F92)</f>
        <v/>
      </c>
      <c r="K92" s="38">
        <f>IF(OR($A92="",COUNT($F92,$H92)&lt;2),"",ROUND($F92*$H92,1))</f>
        <v/>
      </c>
      <c r="L92" s="28">
        <f>IF(OR($A92="",COUNT($F92:$G92)&lt;2),"",$F92*$G92)</f>
        <v/>
      </c>
      <c r="M92" s="28">
        <f>IF(OR($A92="",COUNT($L92,$I92)&lt;2),"",$L92*$I92)</f>
        <v/>
      </c>
      <c r="N92" s="29">
        <f>IF(OR($A92="",$P92&lt;&gt;"Included"),"",IFERROR($M92/SUMIF($P$5:$P$104,"Included",$M$5:$M$104),""))</f>
        <v/>
      </c>
      <c r="O92" s="30">
        <f>IF($A92="","",IFERROR($M92/$J92,""))</f>
        <v/>
      </c>
      <c r="P92" s="16" t="n"/>
      <c r="Q92" s="16" t="n"/>
      <c r="R92" s="37" t="n"/>
      <c r="S92" s="37" t="n"/>
      <c r="T92" s="25" t="n"/>
      <c r="U92" s="3">
        <f>IF($A92="","",IF(OR($B92="",$C92="",$D92="",$E92="",$F92="",$G92="",$H92="",$I92="",$P92="",$Q92="",$R92=""),"Review incomplete inputs",IF(OR($F92&gt;'Assumptions'!$J$5,$G92&gt;'Assumptions'!$J$6,$H92&lt;'Assumptions'!$J$7,$H92&gt;'Assumptions'!$J$8,$I92&lt;'Assumptions'!$J$7,$I92&gt;'Assumptions'!$J$8,$I92&gt;$H92),"Review model inputs",IF(AND($P92="Included",$S92&lt;&gt;"",$S92&lt;TODAY()),"Review due date",""))))</f>
        <v/>
      </c>
    </row>
    <row r="93">
      <c r="A93" s="16" t="n"/>
      <c r="B93" s="16" t="n"/>
      <c r="C93" s="6">
        <f>IF(OR($A93="",$B93=""),"",IFERROR(VLOOKUP($B93,'Assumptions'!$E$5:$G$16,2,FALSE),""))</f>
        <v/>
      </c>
      <c r="D93" s="6">
        <f>IF(OR($A93="",$B93=""),"",IFERROR(VLOOKUP($B93,'Assumptions'!$E$5:$G$16,3,FALSE),""))</f>
        <v/>
      </c>
      <c r="E93" s="16" t="n"/>
      <c r="F93" s="17" t="n"/>
      <c r="G93" s="18" t="n"/>
      <c r="H93" s="19" t="n"/>
      <c r="I93" s="19" t="n"/>
      <c r="J93" s="7">
        <f>IF(OR($A93="",COUNT($C93:$D93,$F93)&lt;3),"",$C93*$D93*$F93)</f>
        <v/>
      </c>
      <c r="K93" s="36">
        <f>IF(OR($A93="",COUNT($F93,$H93)&lt;2),"",ROUND($F93*$H93,1))</f>
        <v/>
      </c>
      <c r="L93" s="21">
        <f>IF(OR($A93="",COUNT($F93:$G93)&lt;2),"",$F93*$G93)</f>
        <v/>
      </c>
      <c r="M93" s="21">
        <f>IF(OR($A93="",COUNT($L93,$I93)&lt;2),"",$L93*$I93)</f>
        <v/>
      </c>
      <c r="N93" s="22">
        <f>IF(OR($A93="",$P93&lt;&gt;"Included"),"",IFERROR($M93/SUMIF($P$5:$P$104,"Included",$M$5:$M$104),""))</f>
        <v/>
      </c>
      <c r="O93" s="23">
        <f>IF($A93="","",IFERROR($M93/$J93,""))</f>
        <v/>
      </c>
      <c r="P93" s="16" t="n"/>
      <c r="Q93" s="16" t="n"/>
      <c r="R93" s="37" t="n"/>
      <c r="S93" s="37" t="n"/>
      <c r="T93" s="25" t="n"/>
      <c r="U93" s="5">
        <f>IF($A93="","",IF(OR($B93="",$C93="",$D93="",$E93="",$F93="",$G93="",$H93="",$I93="",$P93="",$Q93="",$R93=""),"Review incomplete inputs",IF(OR($F93&gt;'Assumptions'!$J$5,$G93&gt;'Assumptions'!$J$6,$H93&lt;'Assumptions'!$J$7,$H93&gt;'Assumptions'!$J$8,$I93&lt;'Assumptions'!$J$7,$I93&gt;'Assumptions'!$J$8,$I93&gt;$H93),"Review model inputs",IF(AND($P93="Included",$S93&lt;&gt;"",$S93&lt;TODAY()),"Review due date",""))))</f>
        <v/>
      </c>
    </row>
    <row r="94">
      <c r="A94" s="16" t="n"/>
      <c r="B94" s="16" t="n"/>
      <c r="C94" s="4">
        <f>IF(OR($A94="",$B94=""),"",IFERROR(VLOOKUP($B94,'Assumptions'!$E$5:$G$16,2,FALSE),""))</f>
        <v/>
      </c>
      <c r="D94" s="4">
        <f>IF(OR($A94="",$B94=""),"",IFERROR(VLOOKUP($B94,'Assumptions'!$E$5:$G$16,3,FALSE),""))</f>
        <v/>
      </c>
      <c r="E94" s="16" t="n"/>
      <c r="F94" s="17" t="n"/>
      <c r="G94" s="18" t="n"/>
      <c r="H94" s="19" t="n"/>
      <c r="I94" s="19" t="n"/>
      <c r="J94" s="26">
        <f>IF(OR($A94="",COUNT($C94:$D94,$F94)&lt;3),"",$C94*$D94*$F94)</f>
        <v/>
      </c>
      <c r="K94" s="38">
        <f>IF(OR($A94="",COUNT($F94,$H94)&lt;2),"",ROUND($F94*$H94,1))</f>
        <v/>
      </c>
      <c r="L94" s="28">
        <f>IF(OR($A94="",COUNT($F94:$G94)&lt;2),"",$F94*$G94)</f>
        <v/>
      </c>
      <c r="M94" s="28">
        <f>IF(OR($A94="",COUNT($L94,$I94)&lt;2),"",$L94*$I94)</f>
        <v/>
      </c>
      <c r="N94" s="29">
        <f>IF(OR($A94="",$P94&lt;&gt;"Included"),"",IFERROR($M94/SUMIF($P$5:$P$104,"Included",$M$5:$M$104),""))</f>
        <v/>
      </c>
      <c r="O94" s="30">
        <f>IF($A94="","",IFERROR($M94/$J94,""))</f>
        <v/>
      </c>
      <c r="P94" s="16" t="n"/>
      <c r="Q94" s="16" t="n"/>
      <c r="R94" s="37" t="n"/>
      <c r="S94" s="37" t="n"/>
      <c r="T94" s="25" t="n"/>
      <c r="U94" s="3">
        <f>IF($A94="","",IF(OR($B94="",$C94="",$D94="",$E94="",$F94="",$G94="",$H94="",$I94="",$P94="",$Q94="",$R94=""),"Review incomplete inputs",IF(OR($F94&gt;'Assumptions'!$J$5,$G94&gt;'Assumptions'!$J$6,$H94&lt;'Assumptions'!$J$7,$H94&gt;'Assumptions'!$J$8,$I94&lt;'Assumptions'!$J$7,$I94&gt;'Assumptions'!$J$8,$I94&gt;$H94),"Review model inputs",IF(AND($P94="Included",$S94&lt;&gt;"",$S94&lt;TODAY()),"Review due date",""))))</f>
        <v/>
      </c>
    </row>
    <row r="95">
      <c r="A95" s="16" t="n"/>
      <c r="B95" s="16" t="n"/>
      <c r="C95" s="6">
        <f>IF(OR($A95="",$B95=""),"",IFERROR(VLOOKUP($B95,'Assumptions'!$E$5:$G$16,2,FALSE),""))</f>
        <v/>
      </c>
      <c r="D95" s="6">
        <f>IF(OR($A95="",$B95=""),"",IFERROR(VLOOKUP($B95,'Assumptions'!$E$5:$G$16,3,FALSE),""))</f>
        <v/>
      </c>
      <c r="E95" s="16" t="n"/>
      <c r="F95" s="17" t="n"/>
      <c r="G95" s="18" t="n"/>
      <c r="H95" s="19" t="n"/>
      <c r="I95" s="19" t="n"/>
      <c r="J95" s="7">
        <f>IF(OR($A95="",COUNT($C95:$D95,$F95)&lt;3),"",$C95*$D95*$F95)</f>
        <v/>
      </c>
      <c r="K95" s="36">
        <f>IF(OR($A95="",COUNT($F95,$H95)&lt;2),"",ROUND($F95*$H95,1))</f>
        <v/>
      </c>
      <c r="L95" s="21">
        <f>IF(OR($A95="",COUNT($F95:$G95)&lt;2),"",$F95*$G95)</f>
        <v/>
      </c>
      <c r="M95" s="21">
        <f>IF(OR($A95="",COUNT($L95,$I95)&lt;2),"",$L95*$I95)</f>
        <v/>
      </c>
      <c r="N95" s="22">
        <f>IF(OR($A95="",$P95&lt;&gt;"Included"),"",IFERROR($M95/SUMIF($P$5:$P$104,"Included",$M$5:$M$104),""))</f>
        <v/>
      </c>
      <c r="O95" s="23">
        <f>IF($A95="","",IFERROR($M95/$J95,""))</f>
        <v/>
      </c>
      <c r="P95" s="16" t="n"/>
      <c r="Q95" s="16" t="n"/>
      <c r="R95" s="37" t="n"/>
      <c r="S95" s="37" t="n"/>
      <c r="T95" s="25" t="n"/>
      <c r="U95" s="5">
        <f>IF($A95="","",IF(OR($B95="",$C95="",$D95="",$E95="",$F95="",$G95="",$H95="",$I95="",$P95="",$Q95="",$R95=""),"Review incomplete inputs",IF(OR($F95&gt;'Assumptions'!$J$5,$G95&gt;'Assumptions'!$J$6,$H95&lt;'Assumptions'!$J$7,$H95&gt;'Assumptions'!$J$8,$I95&lt;'Assumptions'!$J$7,$I95&gt;'Assumptions'!$J$8,$I95&gt;$H95),"Review model inputs",IF(AND($P95="Included",$S95&lt;&gt;"",$S95&lt;TODAY()),"Review due date",""))))</f>
        <v/>
      </c>
    </row>
    <row r="96">
      <c r="A96" s="16" t="n"/>
      <c r="B96" s="16" t="n"/>
      <c r="C96" s="4">
        <f>IF(OR($A96="",$B96=""),"",IFERROR(VLOOKUP($B96,'Assumptions'!$E$5:$G$16,2,FALSE),""))</f>
        <v/>
      </c>
      <c r="D96" s="4">
        <f>IF(OR($A96="",$B96=""),"",IFERROR(VLOOKUP($B96,'Assumptions'!$E$5:$G$16,3,FALSE),""))</f>
        <v/>
      </c>
      <c r="E96" s="16" t="n"/>
      <c r="F96" s="17" t="n"/>
      <c r="G96" s="18" t="n"/>
      <c r="H96" s="19" t="n"/>
      <c r="I96" s="19" t="n"/>
      <c r="J96" s="26">
        <f>IF(OR($A96="",COUNT($C96:$D96,$F96)&lt;3),"",$C96*$D96*$F96)</f>
        <v/>
      </c>
      <c r="K96" s="38">
        <f>IF(OR($A96="",COUNT($F96,$H96)&lt;2),"",ROUND($F96*$H96,1))</f>
        <v/>
      </c>
      <c r="L96" s="28">
        <f>IF(OR($A96="",COUNT($F96:$G96)&lt;2),"",$F96*$G96)</f>
        <v/>
      </c>
      <c r="M96" s="28">
        <f>IF(OR($A96="",COUNT($L96,$I96)&lt;2),"",$L96*$I96)</f>
        <v/>
      </c>
      <c r="N96" s="29">
        <f>IF(OR($A96="",$P96&lt;&gt;"Included"),"",IFERROR($M96/SUMIF($P$5:$P$104,"Included",$M$5:$M$104),""))</f>
        <v/>
      </c>
      <c r="O96" s="30">
        <f>IF($A96="","",IFERROR($M96/$J96,""))</f>
        <v/>
      </c>
      <c r="P96" s="16" t="n"/>
      <c r="Q96" s="16" t="n"/>
      <c r="R96" s="37" t="n"/>
      <c r="S96" s="37" t="n"/>
      <c r="T96" s="25" t="n"/>
      <c r="U96" s="3">
        <f>IF($A96="","",IF(OR($B96="",$C96="",$D96="",$E96="",$F96="",$G96="",$H96="",$I96="",$P96="",$Q96="",$R96=""),"Review incomplete inputs",IF(OR($F96&gt;'Assumptions'!$J$5,$G96&gt;'Assumptions'!$J$6,$H96&lt;'Assumptions'!$J$7,$H96&gt;'Assumptions'!$J$8,$I96&lt;'Assumptions'!$J$7,$I96&gt;'Assumptions'!$J$8,$I96&gt;$H96),"Review model inputs",IF(AND($P96="Included",$S96&lt;&gt;"",$S96&lt;TODAY()),"Review due date",""))))</f>
        <v/>
      </c>
    </row>
    <row r="97">
      <c r="A97" s="16" t="n"/>
      <c r="B97" s="16" t="n"/>
      <c r="C97" s="6">
        <f>IF(OR($A97="",$B97=""),"",IFERROR(VLOOKUP($B97,'Assumptions'!$E$5:$G$16,2,FALSE),""))</f>
        <v/>
      </c>
      <c r="D97" s="6">
        <f>IF(OR($A97="",$B97=""),"",IFERROR(VLOOKUP($B97,'Assumptions'!$E$5:$G$16,3,FALSE),""))</f>
        <v/>
      </c>
      <c r="E97" s="16" t="n"/>
      <c r="F97" s="17" t="n"/>
      <c r="G97" s="18" t="n"/>
      <c r="H97" s="19" t="n"/>
      <c r="I97" s="19" t="n"/>
      <c r="J97" s="7">
        <f>IF(OR($A97="",COUNT($C97:$D97,$F97)&lt;3),"",$C97*$D97*$F97)</f>
        <v/>
      </c>
      <c r="K97" s="36">
        <f>IF(OR($A97="",COUNT($F97,$H97)&lt;2),"",ROUND($F97*$H97,1))</f>
        <v/>
      </c>
      <c r="L97" s="21">
        <f>IF(OR($A97="",COUNT($F97:$G97)&lt;2),"",$F97*$G97)</f>
        <v/>
      </c>
      <c r="M97" s="21">
        <f>IF(OR($A97="",COUNT($L97,$I97)&lt;2),"",$L97*$I97)</f>
        <v/>
      </c>
      <c r="N97" s="22">
        <f>IF(OR($A97="",$P97&lt;&gt;"Included"),"",IFERROR($M97/SUMIF($P$5:$P$104,"Included",$M$5:$M$104),""))</f>
        <v/>
      </c>
      <c r="O97" s="23">
        <f>IF($A97="","",IFERROR($M97/$J97,""))</f>
        <v/>
      </c>
      <c r="P97" s="16" t="n"/>
      <c r="Q97" s="16" t="n"/>
      <c r="R97" s="37" t="n"/>
      <c r="S97" s="37" t="n"/>
      <c r="T97" s="25" t="n"/>
      <c r="U97" s="5">
        <f>IF($A97="","",IF(OR($B97="",$C97="",$D97="",$E97="",$F97="",$G97="",$H97="",$I97="",$P97="",$Q97="",$R97=""),"Review incomplete inputs",IF(OR($F97&gt;'Assumptions'!$J$5,$G97&gt;'Assumptions'!$J$6,$H97&lt;'Assumptions'!$J$7,$H97&gt;'Assumptions'!$J$8,$I97&lt;'Assumptions'!$J$7,$I97&gt;'Assumptions'!$J$8,$I97&gt;$H97),"Review model inputs",IF(AND($P97="Included",$S97&lt;&gt;"",$S97&lt;TODAY()),"Review due date",""))))</f>
        <v/>
      </c>
    </row>
    <row r="98">
      <c r="A98" s="16" t="n"/>
      <c r="B98" s="16" t="n"/>
      <c r="C98" s="4">
        <f>IF(OR($A98="",$B98=""),"",IFERROR(VLOOKUP($B98,'Assumptions'!$E$5:$G$16,2,FALSE),""))</f>
        <v/>
      </c>
      <c r="D98" s="4">
        <f>IF(OR($A98="",$B98=""),"",IFERROR(VLOOKUP($B98,'Assumptions'!$E$5:$G$16,3,FALSE),""))</f>
        <v/>
      </c>
      <c r="E98" s="16" t="n"/>
      <c r="F98" s="17" t="n"/>
      <c r="G98" s="18" t="n"/>
      <c r="H98" s="19" t="n"/>
      <c r="I98" s="19" t="n"/>
      <c r="J98" s="26">
        <f>IF(OR($A98="",COUNT($C98:$D98,$F98)&lt;3),"",$C98*$D98*$F98)</f>
        <v/>
      </c>
      <c r="K98" s="38">
        <f>IF(OR($A98="",COUNT($F98,$H98)&lt;2),"",ROUND($F98*$H98,1))</f>
        <v/>
      </c>
      <c r="L98" s="28">
        <f>IF(OR($A98="",COUNT($F98:$G98)&lt;2),"",$F98*$G98)</f>
        <v/>
      </c>
      <c r="M98" s="28">
        <f>IF(OR($A98="",COUNT($L98,$I98)&lt;2),"",$L98*$I98)</f>
        <v/>
      </c>
      <c r="N98" s="29">
        <f>IF(OR($A98="",$P98&lt;&gt;"Included"),"",IFERROR($M98/SUMIF($P$5:$P$104,"Included",$M$5:$M$104),""))</f>
        <v/>
      </c>
      <c r="O98" s="30">
        <f>IF($A98="","",IFERROR($M98/$J98,""))</f>
        <v/>
      </c>
      <c r="P98" s="16" t="n"/>
      <c r="Q98" s="16" t="n"/>
      <c r="R98" s="37" t="n"/>
      <c r="S98" s="37" t="n"/>
      <c r="T98" s="25" t="n"/>
      <c r="U98" s="3">
        <f>IF($A98="","",IF(OR($B98="",$C98="",$D98="",$E98="",$F98="",$G98="",$H98="",$I98="",$P98="",$Q98="",$R98=""),"Review incomplete inputs",IF(OR($F98&gt;'Assumptions'!$J$5,$G98&gt;'Assumptions'!$J$6,$H98&lt;'Assumptions'!$J$7,$H98&gt;'Assumptions'!$J$8,$I98&lt;'Assumptions'!$J$7,$I98&gt;'Assumptions'!$J$8,$I98&gt;$H98),"Review model inputs",IF(AND($P98="Included",$S98&lt;&gt;"",$S98&lt;TODAY()),"Review due date",""))))</f>
        <v/>
      </c>
    </row>
    <row r="99">
      <c r="A99" s="16" t="n"/>
      <c r="B99" s="16" t="n"/>
      <c r="C99" s="6">
        <f>IF(OR($A99="",$B99=""),"",IFERROR(VLOOKUP($B99,'Assumptions'!$E$5:$G$16,2,FALSE),""))</f>
        <v/>
      </c>
      <c r="D99" s="6">
        <f>IF(OR($A99="",$B99=""),"",IFERROR(VLOOKUP($B99,'Assumptions'!$E$5:$G$16,3,FALSE),""))</f>
        <v/>
      </c>
      <c r="E99" s="16" t="n"/>
      <c r="F99" s="17" t="n"/>
      <c r="G99" s="18" t="n"/>
      <c r="H99" s="19" t="n"/>
      <c r="I99" s="19" t="n"/>
      <c r="J99" s="7">
        <f>IF(OR($A99="",COUNT($C99:$D99,$F99)&lt;3),"",$C99*$D99*$F99)</f>
        <v/>
      </c>
      <c r="K99" s="36">
        <f>IF(OR($A99="",COUNT($F99,$H99)&lt;2),"",ROUND($F99*$H99,1))</f>
        <v/>
      </c>
      <c r="L99" s="21">
        <f>IF(OR($A99="",COUNT($F99:$G99)&lt;2),"",$F99*$G99)</f>
        <v/>
      </c>
      <c r="M99" s="21">
        <f>IF(OR($A99="",COUNT($L99,$I99)&lt;2),"",$L99*$I99)</f>
        <v/>
      </c>
      <c r="N99" s="22">
        <f>IF(OR($A99="",$P99&lt;&gt;"Included"),"",IFERROR($M99/SUMIF($P$5:$P$104,"Included",$M$5:$M$104),""))</f>
        <v/>
      </c>
      <c r="O99" s="23">
        <f>IF($A99="","",IFERROR($M99/$J99,""))</f>
        <v/>
      </c>
      <c r="P99" s="16" t="n"/>
      <c r="Q99" s="16" t="n"/>
      <c r="R99" s="37" t="n"/>
      <c r="S99" s="37" t="n"/>
      <c r="T99" s="25" t="n"/>
      <c r="U99" s="5">
        <f>IF($A99="","",IF(OR($B99="",$C99="",$D99="",$E99="",$F99="",$G99="",$H99="",$I99="",$P99="",$Q99="",$R99=""),"Review incomplete inputs",IF(OR($F99&gt;'Assumptions'!$J$5,$G99&gt;'Assumptions'!$J$6,$H99&lt;'Assumptions'!$J$7,$H99&gt;'Assumptions'!$J$8,$I99&lt;'Assumptions'!$J$7,$I99&gt;'Assumptions'!$J$8,$I99&gt;$H99),"Review model inputs",IF(AND($P99="Included",$S99&lt;&gt;"",$S99&lt;TODAY()),"Review due date",""))))</f>
        <v/>
      </c>
    </row>
    <row r="100">
      <c r="A100" s="16" t="n"/>
      <c r="B100" s="16" t="n"/>
      <c r="C100" s="4">
        <f>IF(OR($A100="",$B100=""),"",IFERROR(VLOOKUP($B100,'Assumptions'!$E$5:$G$16,2,FALSE),""))</f>
        <v/>
      </c>
      <c r="D100" s="4">
        <f>IF(OR($A100="",$B100=""),"",IFERROR(VLOOKUP($B100,'Assumptions'!$E$5:$G$16,3,FALSE),""))</f>
        <v/>
      </c>
      <c r="E100" s="16" t="n"/>
      <c r="F100" s="17" t="n"/>
      <c r="G100" s="18" t="n"/>
      <c r="H100" s="19" t="n"/>
      <c r="I100" s="19" t="n"/>
      <c r="J100" s="26">
        <f>IF(OR($A100="",COUNT($C100:$D100,$F100)&lt;3),"",$C100*$D100*$F100)</f>
        <v/>
      </c>
      <c r="K100" s="38">
        <f>IF(OR($A100="",COUNT($F100,$H100)&lt;2),"",ROUND($F100*$H100,1))</f>
        <v/>
      </c>
      <c r="L100" s="28">
        <f>IF(OR($A100="",COUNT($F100:$G100)&lt;2),"",$F100*$G100)</f>
        <v/>
      </c>
      <c r="M100" s="28">
        <f>IF(OR($A100="",COUNT($L100,$I100)&lt;2),"",$L100*$I100)</f>
        <v/>
      </c>
      <c r="N100" s="29">
        <f>IF(OR($A100="",$P100&lt;&gt;"Included"),"",IFERROR($M100/SUMIF($P$5:$P$104,"Included",$M$5:$M$104),""))</f>
        <v/>
      </c>
      <c r="O100" s="30">
        <f>IF($A100="","",IFERROR($M100/$J100,""))</f>
        <v/>
      </c>
      <c r="P100" s="16" t="n"/>
      <c r="Q100" s="16" t="n"/>
      <c r="R100" s="37" t="n"/>
      <c r="S100" s="37" t="n"/>
      <c r="T100" s="25" t="n"/>
      <c r="U100" s="3">
        <f>IF($A100="","",IF(OR($B100="",$C100="",$D100="",$E100="",$F100="",$G100="",$H100="",$I100="",$P100="",$Q100="",$R100=""),"Review incomplete inputs",IF(OR($F100&gt;'Assumptions'!$J$5,$G100&gt;'Assumptions'!$J$6,$H100&lt;'Assumptions'!$J$7,$H100&gt;'Assumptions'!$J$8,$I100&lt;'Assumptions'!$J$7,$I100&gt;'Assumptions'!$J$8,$I100&gt;$H100),"Review model inputs",IF(AND($P100="Included",$S100&lt;&gt;"",$S100&lt;TODAY()),"Review due date",""))))</f>
        <v/>
      </c>
    </row>
    <row r="101">
      <c r="A101" s="16" t="n"/>
      <c r="B101" s="16" t="n"/>
      <c r="C101" s="6">
        <f>IF(OR($A101="",$B101=""),"",IFERROR(VLOOKUP($B101,'Assumptions'!$E$5:$G$16,2,FALSE),""))</f>
        <v/>
      </c>
      <c r="D101" s="6">
        <f>IF(OR($A101="",$B101=""),"",IFERROR(VLOOKUP($B101,'Assumptions'!$E$5:$G$16,3,FALSE),""))</f>
        <v/>
      </c>
      <c r="E101" s="16" t="n"/>
      <c r="F101" s="17" t="n"/>
      <c r="G101" s="18" t="n"/>
      <c r="H101" s="19" t="n"/>
      <c r="I101" s="19" t="n"/>
      <c r="J101" s="7">
        <f>IF(OR($A101="",COUNT($C101:$D101,$F101)&lt;3),"",$C101*$D101*$F101)</f>
        <v/>
      </c>
      <c r="K101" s="36">
        <f>IF(OR($A101="",COUNT($F101,$H101)&lt;2),"",ROUND($F101*$H101,1))</f>
        <v/>
      </c>
      <c r="L101" s="21">
        <f>IF(OR($A101="",COUNT($F101:$G101)&lt;2),"",$F101*$G101)</f>
        <v/>
      </c>
      <c r="M101" s="21">
        <f>IF(OR($A101="",COUNT($L101,$I101)&lt;2),"",$L101*$I101)</f>
        <v/>
      </c>
      <c r="N101" s="22">
        <f>IF(OR($A101="",$P101&lt;&gt;"Included"),"",IFERROR($M101/SUMIF($P$5:$P$104,"Included",$M$5:$M$104),""))</f>
        <v/>
      </c>
      <c r="O101" s="23">
        <f>IF($A101="","",IFERROR($M101/$J101,""))</f>
        <v/>
      </c>
      <c r="P101" s="16" t="n"/>
      <c r="Q101" s="16" t="n"/>
      <c r="R101" s="37" t="n"/>
      <c r="S101" s="37" t="n"/>
      <c r="T101" s="25" t="n"/>
      <c r="U101" s="5">
        <f>IF($A101="","",IF(OR($B101="",$C101="",$D101="",$E101="",$F101="",$G101="",$H101="",$I101="",$P101="",$Q101="",$R101=""),"Review incomplete inputs",IF(OR($F101&gt;'Assumptions'!$J$5,$G101&gt;'Assumptions'!$J$6,$H101&lt;'Assumptions'!$J$7,$H101&gt;'Assumptions'!$J$8,$I101&lt;'Assumptions'!$J$7,$I101&gt;'Assumptions'!$J$8,$I101&gt;$H101),"Review model inputs",IF(AND($P101="Included",$S101&lt;&gt;"",$S101&lt;TODAY()),"Review due date",""))))</f>
        <v/>
      </c>
    </row>
    <row r="102">
      <c r="A102" s="16" t="n"/>
      <c r="B102" s="16" t="n"/>
      <c r="C102" s="4">
        <f>IF(OR($A102="",$B102=""),"",IFERROR(VLOOKUP($B102,'Assumptions'!$E$5:$G$16,2,FALSE),""))</f>
        <v/>
      </c>
      <c r="D102" s="4">
        <f>IF(OR($A102="",$B102=""),"",IFERROR(VLOOKUP($B102,'Assumptions'!$E$5:$G$16,3,FALSE),""))</f>
        <v/>
      </c>
      <c r="E102" s="16" t="n"/>
      <c r="F102" s="17" t="n"/>
      <c r="G102" s="18" t="n"/>
      <c r="H102" s="19" t="n"/>
      <c r="I102" s="19" t="n"/>
      <c r="J102" s="26">
        <f>IF(OR($A102="",COUNT($C102:$D102,$F102)&lt;3),"",$C102*$D102*$F102)</f>
        <v/>
      </c>
      <c r="K102" s="38">
        <f>IF(OR($A102="",COUNT($F102,$H102)&lt;2),"",ROUND($F102*$H102,1))</f>
        <v/>
      </c>
      <c r="L102" s="28">
        <f>IF(OR($A102="",COUNT($F102:$G102)&lt;2),"",$F102*$G102)</f>
        <v/>
      </c>
      <c r="M102" s="28">
        <f>IF(OR($A102="",COUNT($L102,$I102)&lt;2),"",$L102*$I102)</f>
        <v/>
      </c>
      <c r="N102" s="29">
        <f>IF(OR($A102="",$P102&lt;&gt;"Included"),"",IFERROR($M102/SUMIF($P$5:$P$104,"Included",$M$5:$M$104),""))</f>
        <v/>
      </c>
      <c r="O102" s="30">
        <f>IF($A102="","",IFERROR($M102/$J102,""))</f>
        <v/>
      </c>
      <c r="P102" s="16" t="n"/>
      <c r="Q102" s="16" t="n"/>
      <c r="R102" s="37" t="n"/>
      <c r="S102" s="37" t="n"/>
      <c r="T102" s="25" t="n"/>
      <c r="U102" s="3">
        <f>IF($A102="","",IF(OR($B102="",$C102="",$D102="",$E102="",$F102="",$G102="",$H102="",$I102="",$P102="",$Q102="",$R102=""),"Review incomplete inputs",IF(OR($F102&gt;'Assumptions'!$J$5,$G102&gt;'Assumptions'!$J$6,$H102&lt;'Assumptions'!$J$7,$H102&gt;'Assumptions'!$J$8,$I102&lt;'Assumptions'!$J$7,$I102&gt;'Assumptions'!$J$8,$I102&gt;$H102),"Review model inputs",IF(AND($P102="Included",$S102&lt;&gt;"",$S102&lt;TODAY()),"Review due date",""))))</f>
        <v/>
      </c>
    </row>
    <row r="103">
      <c r="A103" s="16" t="n"/>
      <c r="B103" s="16" t="n"/>
      <c r="C103" s="6">
        <f>IF(OR($A103="",$B103=""),"",IFERROR(VLOOKUP($B103,'Assumptions'!$E$5:$G$16,2,FALSE),""))</f>
        <v/>
      </c>
      <c r="D103" s="6">
        <f>IF(OR($A103="",$B103=""),"",IFERROR(VLOOKUP($B103,'Assumptions'!$E$5:$G$16,3,FALSE),""))</f>
        <v/>
      </c>
      <c r="E103" s="16" t="n"/>
      <c r="F103" s="17" t="n"/>
      <c r="G103" s="18" t="n"/>
      <c r="H103" s="19" t="n"/>
      <c r="I103" s="19" t="n"/>
      <c r="J103" s="7">
        <f>IF(OR($A103="",COUNT($C103:$D103,$F103)&lt;3),"",$C103*$D103*$F103)</f>
        <v/>
      </c>
      <c r="K103" s="36">
        <f>IF(OR($A103="",COUNT($F103,$H103)&lt;2),"",ROUND($F103*$H103,1))</f>
        <v/>
      </c>
      <c r="L103" s="21">
        <f>IF(OR($A103="",COUNT($F103:$G103)&lt;2),"",$F103*$G103)</f>
        <v/>
      </c>
      <c r="M103" s="21">
        <f>IF(OR($A103="",COUNT($L103,$I103)&lt;2),"",$L103*$I103)</f>
        <v/>
      </c>
      <c r="N103" s="22">
        <f>IF(OR($A103="",$P103&lt;&gt;"Included"),"",IFERROR($M103/SUMIF($P$5:$P$104,"Included",$M$5:$M$104),""))</f>
        <v/>
      </c>
      <c r="O103" s="23">
        <f>IF($A103="","",IFERROR($M103/$J103,""))</f>
        <v/>
      </c>
      <c r="P103" s="16" t="n"/>
      <c r="Q103" s="16" t="n"/>
      <c r="R103" s="37" t="n"/>
      <c r="S103" s="37" t="n"/>
      <c r="T103" s="25" t="n"/>
      <c r="U103" s="5">
        <f>IF($A103="","",IF(OR($B103="",$C103="",$D103="",$E103="",$F103="",$G103="",$H103="",$I103="",$P103="",$Q103="",$R103=""),"Review incomplete inputs",IF(OR($F103&gt;'Assumptions'!$J$5,$G103&gt;'Assumptions'!$J$6,$H103&lt;'Assumptions'!$J$7,$H103&gt;'Assumptions'!$J$8,$I103&lt;'Assumptions'!$J$7,$I103&gt;'Assumptions'!$J$8,$I103&gt;$H103),"Review model inputs",IF(AND($P103="Included",$S103&lt;&gt;"",$S103&lt;TODAY()),"Review due date",""))))</f>
        <v/>
      </c>
    </row>
    <row r="104">
      <c r="A104" s="16" t="n"/>
      <c r="B104" s="16" t="n"/>
      <c r="C104" s="4">
        <f>IF(OR($A104="",$B104=""),"",IFERROR(VLOOKUP($B104,'Assumptions'!$E$5:$G$16,2,FALSE),""))</f>
        <v/>
      </c>
      <c r="D104" s="4">
        <f>IF(OR($A104="",$B104=""),"",IFERROR(VLOOKUP($B104,'Assumptions'!$E$5:$G$16,3,FALSE),""))</f>
        <v/>
      </c>
      <c r="E104" s="16" t="n"/>
      <c r="F104" s="17" t="n"/>
      <c r="G104" s="18" t="n"/>
      <c r="H104" s="19" t="n"/>
      <c r="I104" s="19" t="n"/>
      <c r="J104" s="26">
        <f>IF(OR($A104="",COUNT($C104:$D104,$F104)&lt;3),"",$C104*$D104*$F104)</f>
        <v/>
      </c>
      <c r="K104" s="38">
        <f>IF(OR($A104="",COUNT($F104,$H104)&lt;2),"",ROUND($F104*$H104,1))</f>
        <v/>
      </c>
      <c r="L104" s="28">
        <f>IF(OR($A104="",COUNT($F104:$G104)&lt;2),"",$F104*$G104)</f>
        <v/>
      </c>
      <c r="M104" s="28">
        <f>IF(OR($A104="",COUNT($L104,$I104)&lt;2),"",$L104*$I104)</f>
        <v/>
      </c>
      <c r="N104" s="29">
        <f>IF(OR($A104="",$P104&lt;&gt;"Included"),"",IFERROR($M104/SUMIF($P$5:$P$104,"Included",$M$5:$M$104),""))</f>
        <v/>
      </c>
      <c r="O104" s="30">
        <f>IF($A104="","",IFERROR($M104/$J104,""))</f>
        <v/>
      </c>
      <c r="P104" s="16" t="n"/>
      <c r="Q104" s="16" t="n"/>
      <c r="R104" s="37" t="n"/>
      <c r="S104" s="37" t="n"/>
      <c r="T104" s="25" t="n"/>
      <c r="U104" s="3">
        <f>IF($A104="","",IF(OR($B104="",$C104="",$D104="",$E104="",$F104="",$G104="",$H104="",$I104="",$P104="",$Q104="",$R104=""),"Review incomplete inputs",IF(OR($F104&gt;'Assumptions'!$J$5,$G104&gt;'Assumptions'!$J$6,$H104&lt;'Assumptions'!$J$7,$H104&gt;'Assumptions'!$J$8,$I104&lt;'Assumptions'!$J$7,$I104&gt;'Assumptions'!$J$8,$I104&gt;$H104),"Review model inputs",IF(AND($P104="Included",$S104&lt;&gt;"",$S104&lt;TODAY()),"Review due date",""))))</f>
        <v/>
      </c>
    </row>
  </sheetData>
  <autoFilter ref="A4:U104"/>
  <mergeCells count="1">
    <mergeCell ref="A1:U1"/>
  </mergeCells>
  <conditionalFormatting sqref="U5:U104">
    <cfRule type="expression" priority="1" dxfId="0">
      <formula>AND($A5&lt;&gt;"",$U5&lt;&gt;"")</formula>
    </cfRule>
  </conditionalFormatting>
  <conditionalFormatting sqref="N5:N104">
    <cfRule type="expression" priority="2" dxfId="1">
      <formula>AND($A5&lt;&gt;"",$N5&gt;=0.15)</formula>
    </cfRule>
  </conditionalFormatting>
  <dataValidations count="9">
    <dataValidation sqref="A5:A104" showDropDown="0" showInputMessage="1" showErrorMessage="1" allowBlank="0" errorTitle="Review facility" error="Select a facility from the editable Assumptions list." promptTitle="Facility" prompt="Choose a fictional facility." type="list">
      <formula1>=INDIRECT("'Assumptions'!$A$5:$A$16")</formula1>
    </dataValidation>
    <dataValidation sqref="B5:B104" showDropDown="0" showInputMessage="0" showErrorMessage="1" allowBlank="0" errorTitle="Review unit type" error="Select a unit type from the editable Assumptions list." type="list">
      <formula1>=INDIRECT("'Assumptions'!$E$5:$E$16")</formula1>
    </dataValidation>
    <dataValidation sqref="E5:E104" showDropDown="0" showInputMessage="0" showErrorMessage="1" allowBlank="0" errorTitle="Review climate class" error="Select a climate class from the editable Assumptions list." type="list">
      <formula1>=INDIRECT("'Assumptions'!$B$5:$B$16")</formula1>
    </dataValidation>
    <dataValidation sqref="F5:F104" showDropDown="0" showInputMessage="0" showErrorMessage="1" allowBlank="0" errorTitle="Review unit count" error="Enter a whole-unit count from 1 through 10,000." type="whole" operator="between">
      <formula1>1</formula1>
      <formula2>10000</formula2>
    </dataValidation>
    <dataValidation sqref="G5:G104" showDropDown="0" showInputMessage="0" showErrorMessage="1" allowBlank="0" errorTitle="Review street rate" error="Enter a street rate from $0.00 through $100,000.00." type="decimal" operator="between">
      <formula1>0</formula1>
      <formula2>100000</formula2>
    </dataValidation>
    <dataValidation sqref="H5:I104" showDropDown="0" showInputMessage="0" showErrorMessage="1" allowBlank="0" errorTitle="Review occupancy" error="Enter an occupancy percentage from 0.0% through 100.0%." type="decimal" operator="between">
      <formula1>0</formula1>
      <formula2>1</formula2>
    </dataValidation>
    <dataValidation sqref="P5:P104" showDropDown="0" showInputMessage="0" showErrorMessage="1" allowBlank="0" errorTitle="Review status" error="Select a status from the editable Assumptions list." type="list">
      <formula1>=INDIRECT("'Assumptions'!$C$5:$C$16")</formula1>
    </dataValidation>
    <dataValidation sqref="Q5:Q104" showDropDown="0" showInputMessage="0" showErrorMessage="1" allowBlank="0" errorTitle="Review owner" error="Select an owner from the editable Assumptions list." type="list">
      <formula1>=INDIRECT("'Assumptions'!$D$5:$D$16")</formula1>
    </dataValidation>
    <dataValidation sqref="R5:S104" showDropDown="0" showInputMessage="0" showErrorMessage="1" allowBlank="0" errorTitle="Review date" error="Enter a date from 01/01/2021 through 12/31/2036." type="date" operator="between">
      <formula1>DATE(2021,1,1)</formula1>
      <formula2>DATE(2036,12,31)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0" customWidth="1" min="3" max="3"/>
    <col width="26" customWidth="1" min="4" max="4"/>
    <col width="18" customWidth="1" min="5" max="5"/>
    <col width="12" customWidth="1" min="6" max="6"/>
    <col width="12" customWidth="1" min="7" max="7"/>
    <col width="3" customWidth="1" min="8" max="8"/>
    <col width="34" customWidth="1" min="9" max="9"/>
    <col width="18" customWidth="1" min="10" max="10"/>
    <col width="24" customWidth="1" min="11" max="11"/>
    <col width="42" customWidth="1" min="12" max="12"/>
  </cols>
  <sheetData>
    <row r="1" ht="28" customHeight="1">
      <c r="A1" s="1" t="inlineStr">
        <is>
          <t>Self Storage Unit Mix Revenue Model Assumptions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5" t="n"/>
    </row>
    <row r="2">
      <c r="A2" s="14" t="inlineStr">
        <is>
          <t>Edit the fictional reference lists and review limits before relying on model results.</t>
        </is>
      </c>
    </row>
    <row r="3"/>
    <row r="4">
      <c r="A4" s="2" t="inlineStr">
        <is>
          <t>Facility List</t>
        </is>
      </c>
      <c r="B4" s="2" t="inlineStr">
        <is>
          <t>Climate Class</t>
        </is>
      </c>
      <c r="C4" s="2" t="inlineStr">
        <is>
          <t>Status</t>
        </is>
      </c>
      <c r="D4" s="2" t="inlineStr">
        <is>
          <t>Owner</t>
        </is>
      </c>
      <c r="E4" s="2" t="inlineStr">
        <is>
          <t>Unit Type</t>
        </is>
      </c>
      <c r="F4" s="2" t="inlineStr">
        <is>
          <t>Width (ft)</t>
        </is>
      </c>
      <c r="G4" s="2" t="inlineStr">
        <is>
          <t>Length (ft)</t>
        </is>
      </c>
      <c r="I4" s="15" t="inlineStr">
        <is>
          <t>Model Review Limit</t>
        </is>
      </c>
      <c r="J4" s="15" t="inlineStr">
        <is>
          <t>Editable Value</t>
        </is>
      </c>
      <c r="K4" s="15" t="inlineStr">
        <is>
          <t>Unit</t>
        </is>
      </c>
      <c r="L4" s="15" t="inlineStr">
        <is>
          <t>Use</t>
        </is>
      </c>
    </row>
    <row r="5">
      <c r="A5" s="16" t="inlineStr">
        <is>
          <t>Fictional Juniper Key Storage</t>
        </is>
      </c>
      <c r="B5" s="16" t="inlineStr">
        <is>
          <t>Drive-Up</t>
        </is>
      </c>
      <c r="C5" s="16" t="inlineStr">
        <is>
          <t>Included</t>
        </is>
      </c>
      <c r="D5" s="16" t="inlineStr">
        <is>
          <t>Fictional North Team</t>
        </is>
      </c>
      <c r="E5" s="16" t="inlineStr">
        <is>
          <t>5x5</t>
        </is>
      </c>
      <c r="F5" s="39" t="n">
        <v>5</v>
      </c>
      <c r="G5" s="39" t="n">
        <v>5</v>
      </c>
      <c r="I5" s="5" t="inlineStr">
        <is>
          <t>Maximum Recommended Unit Count</t>
        </is>
      </c>
      <c r="J5" s="17" t="n">
        <v>500</v>
      </c>
      <c r="K5" s="5" t="inlineStr">
        <is>
          <t>units per line</t>
        </is>
      </c>
      <c r="L5" s="5" t="inlineStr">
        <is>
          <t>Requests review above this value</t>
        </is>
      </c>
    </row>
    <row r="6">
      <c r="A6" s="16" t="inlineStr">
        <is>
          <t>Fictional Copper Lantern Storage</t>
        </is>
      </c>
      <c r="B6" s="16" t="inlineStr">
        <is>
          <t>Climate-Controlled</t>
        </is>
      </c>
      <c r="C6" s="16" t="inlineStr">
        <is>
          <t>Draft</t>
        </is>
      </c>
      <c r="D6" s="16" t="inlineStr">
        <is>
          <t>Fictional South Team</t>
        </is>
      </c>
      <c r="E6" s="16" t="inlineStr">
        <is>
          <t>5x10</t>
        </is>
      </c>
      <c r="F6" s="39" t="n">
        <v>5</v>
      </c>
      <c r="G6" s="39" t="n">
        <v>10</v>
      </c>
      <c r="I6" s="3" t="inlineStr">
        <is>
          <t>Maximum Recommended Street Rate</t>
        </is>
      </c>
      <c r="J6" s="32" t="n">
        <v>1000</v>
      </c>
      <c r="K6" s="3" t="inlineStr">
        <is>
          <t>US dollars per unit</t>
        </is>
      </c>
      <c r="L6" s="3" t="inlineStr">
        <is>
          <t>Requests review above this value</t>
        </is>
      </c>
    </row>
    <row r="7">
      <c r="A7" s="16" t="inlineStr">
        <is>
          <t>Fictional Blue Finch Storage</t>
        </is>
      </c>
      <c r="B7" s="16" t="inlineStr">
        <is>
          <t>Outdoor Parking</t>
        </is>
      </c>
      <c r="C7" s="16" t="inlineStr">
        <is>
          <t>Hold for Review</t>
        </is>
      </c>
      <c r="D7" s="16" t="inlineStr">
        <is>
          <t>Fictional East Team</t>
        </is>
      </c>
      <c r="E7" s="16" t="inlineStr">
        <is>
          <t>5x15</t>
        </is>
      </c>
      <c r="F7" s="39" t="n">
        <v>5</v>
      </c>
      <c r="G7" s="39" t="n">
        <v>15</v>
      </c>
      <c r="I7" s="5" t="inlineStr">
        <is>
          <t>Minimum Expected Occupancy</t>
        </is>
      </c>
      <c r="J7" s="33" t="n">
        <v>0.5</v>
      </c>
      <c r="K7" s="5" t="inlineStr">
        <is>
          <t>percentage</t>
        </is>
      </c>
      <c r="L7" s="5" t="inlineStr">
        <is>
          <t>Requests review below this value</t>
        </is>
      </c>
    </row>
    <row r="8">
      <c r="A8" s="16" t="inlineStr">
        <is>
          <t>Fictional Alder Moon Storage</t>
        </is>
      </c>
      <c r="B8" s="16" t="n"/>
      <c r="C8" s="16" t="n"/>
      <c r="D8" s="16" t="inlineStr">
        <is>
          <t>Fictional West Team</t>
        </is>
      </c>
      <c r="E8" s="16" t="inlineStr">
        <is>
          <t>10x10</t>
        </is>
      </c>
      <c r="F8" s="39" t="n">
        <v>10</v>
      </c>
      <c r="G8" s="39" t="n">
        <v>10</v>
      </c>
      <c r="I8" s="3" t="inlineStr">
        <is>
          <t>Maximum Expected Occupancy</t>
        </is>
      </c>
      <c r="J8" s="33" t="n">
        <v>1</v>
      </c>
      <c r="K8" s="3" t="inlineStr">
        <is>
          <t>percentage</t>
        </is>
      </c>
      <c r="L8" s="3" t="inlineStr">
        <is>
          <t>Requests review above this value</t>
        </is>
      </c>
    </row>
    <row r="9">
      <c r="A9" s="16" t="inlineStr">
        <is>
          <t>Fictional Prairie Kite Storage</t>
        </is>
      </c>
      <c r="B9" s="16" t="n"/>
      <c r="C9" s="16" t="n"/>
      <c r="D9" s="16" t="inlineStr">
        <is>
          <t>Fictional Portfolio Team</t>
        </is>
      </c>
      <c r="E9" s="16" t="inlineStr">
        <is>
          <t>10x15</t>
        </is>
      </c>
      <c r="F9" s="39" t="n">
        <v>10</v>
      </c>
      <c r="G9" s="39" t="n">
        <v>15</v>
      </c>
      <c r="I9" s="5" t="inlineStr">
        <is>
          <t>Annualization Months</t>
        </is>
      </c>
      <c r="J9" s="17" t="n">
        <v>12</v>
      </c>
      <c r="K9" s="5" t="inlineStr">
        <is>
          <t>months</t>
        </is>
      </c>
      <c r="L9" s="5" t="inlineStr">
        <is>
          <t>Scales monthly revenue for the annual indicator</t>
        </is>
      </c>
    </row>
    <row r="10">
      <c r="A10" s="16" t="inlineStr">
        <is>
          <t>Fictional Harbor Acorn Storage</t>
        </is>
      </c>
      <c r="B10" s="16" t="n"/>
      <c r="C10" s="16" t="n"/>
      <c r="D10" s="16" t="n"/>
      <c r="E10" s="16" t="inlineStr">
        <is>
          <t>10x20</t>
        </is>
      </c>
      <c r="F10" s="39" t="n">
        <v>10</v>
      </c>
      <c r="G10" s="39" t="n">
        <v>20</v>
      </c>
    </row>
    <row r="11">
      <c r="A11" s="16" t="n"/>
      <c r="B11" s="16" t="n"/>
      <c r="C11" s="16" t="n"/>
      <c r="D11" s="16" t="n"/>
      <c r="E11" s="16" t="inlineStr">
        <is>
          <t>10x25</t>
        </is>
      </c>
      <c r="F11" s="39" t="n">
        <v>10</v>
      </c>
      <c r="G11" s="39" t="n">
        <v>25</v>
      </c>
    </row>
    <row r="12">
      <c r="A12" s="16" t="n"/>
      <c r="B12" s="16" t="n"/>
      <c r="C12" s="16" t="n"/>
      <c r="D12" s="16" t="n"/>
      <c r="E12" s="16" t="inlineStr">
        <is>
          <t>10x30</t>
        </is>
      </c>
      <c r="F12" s="39" t="n">
        <v>10</v>
      </c>
      <c r="G12" s="39" t="n">
        <v>30</v>
      </c>
    </row>
    <row r="13">
      <c r="A13" s="16" t="n"/>
      <c r="B13" s="16" t="n"/>
      <c r="C13" s="16" t="n"/>
      <c r="D13" s="16" t="n"/>
      <c r="E13" s="16" t="inlineStr">
        <is>
          <t>12x30</t>
        </is>
      </c>
      <c r="F13" s="39" t="n">
        <v>12</v>
      </c>
      <c r="G13" s="39" t="n">
        <v>30</v>
      </c>
    </row>
    <row r="14">
      <c r="A14" s="16" t="n"/>
      <c r="B14" s="16" t="n"/>
      <c r="C14" s="16" t="n"/>
      <c r="D14" s="16" t="n"/>
      <c r="E14" s="16" t="inlineStr">
        <is>
          <t>Parking 10x20</t>
        </is>
      </c>
      <c r="F14" s="39" t="n">
        <v>10</v>
      </c>
      <c r="G14" s="39" t="n">
        <v>20</v>
      </c>
    </row>
    <row r="15">
      <c r="A15" s="16" t="n"/>
      <c r="B15" s="16" t="n"/>
      <c r="C15" s="16" t="n"/>
      <c r="D15" s="16" t="n"/>
      <c r="E15" s="16" t="inlineStr">
        <is>
          <t>Parking 10x30</t>
        </is>
      </c>
      <c r="F15" s="39" t="n">
        <v>10</v>
      </c>
      <c r="G15" s="39" t="n">
        <v>30</v>
      </c>
    </row>
    <row r="16">
      <c r="A16" s="16" t="n"/>
      <c r="B16" s="16" t="n"/>
      <c r="C16" s="16" t="n"/>
      <c r="D16" s="16" t="n"/>
      <c r="E16" s="16" t="inlineStr">
        <is>
          <t>Locker 4x4</t>
        </is>
      </c>
      <c r="F16" s="39" t="n">
        <v>4</v>
      </c>
      <c r="G16" s="39" t="n">
        <v>4</v>
      </c>
    </row>
  </sheetData>
  <autoFilter ref="A4:G16"/>
  <mergeCells count="1">
    <mergeCell ref="A1:L1"/>
  </mergeCells>
  <conditionalFormatting sqref="J7:J8">
    <cfRule type="expression" priority="1" dxfId="0">
      <formula>$J$7&gt;$J$8</formula>
    </cfRule>
  </conditionalFormatting>
  <dataValidations count="5">
    <dataValidation sqref="F5:G16" showDropDown="0" showInputMessage="1" showErrorMessage="1" allowBlank="0" errorTitle="Review dimension" error="Enter a dimension from 1.0 through 1,000.0 feet." promptTitle="Unit dimension" prompt="Enter the fictional unit dimension in feet." type="decimal" operator="between">
      <formula1>1</formula1>
      <formula2>1000</formula2>
    </dataValidation>
    <dataValidation sqref="J5" showDropDown="0" showInputMessage="0" showErrorMessage="1" allowBlank="0" errorTitle="Review unit limit" error="Enter a whole number from 1 through 10,000." type="whole" operator="between">
      <formula1>1</formula1>
      <formula2>10000</formula2>
    </dataValidation>
    <dataValidation sqref="J6" showDropDown="0" showInputMessage="0" showErrorMessage="1" allowBlank="0" errorTitle="Review rate limit" error="Enter an amount from $0.00 through $100,000.00." type="decimal" operator="between">
      <formula1>0</formula1>
      <formula2>100000</formula2>
    </dataValidation>
    <dataValidation sqref="J7:J8" showDropDown="0" showInputMessage="0" showErrorMessage="1" allowBlank="0" errorTitle="Review occupancy limit" error="Enter a percentage from 0.0% through 100.0%." type="decimal" operator="between">
      <formula1>0</formula1>
      <formula2>1</formula2>
    </dataValidation>
    <dataValidation sqref="J9" showDropDown="0" showInputMessage="0" showErrorMessage="1" allowBlank="0" errorTitle="Review annualization months" error="Enter a whole number from 1 through 24." type="whole" operator="between">
      <formula1>1</formula1>
      <formula2>24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2026-09-11T23:49:23Z</dcterms:created>
  <dcterms:modified xmlns:dcterms="http://purl.org/dc/terms/" xmlns:xsi="http://www.w3.org/2001/XMLSchema-instance" xsi:type="dcterms:W3CDTF">2026-09-11T23:49:23+00:00Z</dcterms:modified>
</cp:coreProperties>
</file>