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irec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'Directory'!$A$4:$O$124</definedName>
    <definedName name="_xlnm._FilterDatabase" localSheetId="2" hidden="1">'Assumptions'!$A$4:$B$9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9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C95A2E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EAF4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49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49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6" fillId="0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Preferred Communication Method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Directory 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671999" cy="20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2" customWidth="1" min="4" max="4"/>
    <col width="13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Self Storage Tenant Contact Directory — Summary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 ht="34" customHeight="1">
      <c r="A2" s="2" t="inlineStr">
        <is>
          <t>Indicators are calculated from Directory entries. Review flags request human review.</t>
        </is>
      </c>
      <c r="D2" s="3" t="inlineStr">
        <is>
          <t>As of</t>
        </is>
      </c>
      <c r="E2" s="26">
        <f>TODAY()</f>
        <v/>
      </c>
    </row>
    <row r="3" ht="24" customHeight="1">
      <c r="A3" s="5" t="inlineStr">
        <is>
          <t>Directory indicator</t>
        </is>
      </c>
      <c r="B3" s="5" t="inlineStr">
        <is>
          <t>Calculated result</t>
        </is>
      </c>
      <c r="D3" s="5" t="inlineStr">
        <is>
          <t>Preferred method</t>
        </is>
      </c>
      <c r="E3" s="5" t="inlineStr">
        <is>
          <t>Records</t>
        </is>
      </c>
    </row>
    <row r="4" ht="24" customHeight="1">
      <c r="A4" s="6" t="inlineStr">
        <is>
          <t>Directory records</t>
        </is>
      </c>
      <c r="B4" s="7">
        <f>COUNTIF(Directory!$C$5:$C$124,"&lt;&gt;")</f>
        <v/>
      </c>
      <c r="D4" s="6" t="inlineStr">
        <is>
          <t>Phone</t>
        </is>
      </c>
      <c r="E4" s="7">
        <f>IF($B$4=0,"",COUNTIF(Directory!$I$5:$I$124,$D4))</f>
        <v/>
      </c>
    </row>
    <row r="5" ht="24" customHeight="1">
      <c r="A5" s="8" t="inlineStr">
        <is>
          <t>Active records</t>
        </is>
      </c>
      <c r="B5" s="9">
        <f>IF($B$4=0,"",COUNTIF(Directory!$K$5:$K$124,"Active"))</f>
        <v/>
      </c>
      <c r="D5" s="8" t="inlineStr">
        <is>
          <t>Email</t>
        </is>
      </c>
      <c r="E5" s="9">
        <f>IF($B$4=0,"",COUNTIF(Directory!$I$5:$I$124,$D5))</f>
        <v/>
      </c>
    </row>
    <row r="6" ht="24" customHeight="1">
      <c r="A6" s="6" t="inlineStr">
        <is>
          <t>Attention flags</t>
        </is>
      </c>
      <c r="B6" s="7">
        <f>IF($B$4=0,"",SUM(COUNTIF(Directory!$N$5:$N$124,"Past due"),COUNTIF(Directory!$N$5:$N$124,"Due within*"),COUNTIF(Directory!$N$5:$N$124,"Complete key fields"),COUNTIF(Directory!$N$5:$N$124,"Verify contact"),COUNTIF(Directory!$N$5:$N$124,"Check facility setup"),COUNTIF(Directory!$N$5:$N$124,"Contact paused")))</f>
        <v/>
      </c>
      <c r="D6" s="6" t="inlineStr">
        <is>
          <t>Text</t>
        </is>
      </c>
      <c r="E6" s="7">
        <f>IF($B$4=0,"",COUNTIF(Directory!$I$5:$I$124,$D6))</f>
        <v/>
      </c>
    </row>
    <row r="7" ht="24" customHeight="1">
      <c r="A7" s="8" t="inlineStr">
        <is>
          <t>Past-due reviews</t>
        </is>
      </c>
      <c r="B7" s="9">
        <f>IF($B$4=0,"",COUNTIF(Directory!$N$5:$N$124,"Past due"))</f>
        <v/>
      </c>
      <c r="D7" s="8" t="inlineStr">
        <is>
          <t>None specified</t>
        </is>
      </c>
      <c r="E7" s="9">
        <f>IF($B$4=0,"",COUNTIF(Directory!$I$5:$I$124,$D7))</f>
        <v/>
      </c>
    </row>
    <row r="8" ht="24" customHeight="1">
      <c r="A8" s="6" t="inlineStr">
        <is>
          <t>Reviews due within window</t>
        </is>
      </c>
      <c r="B8" s="7">
        <f>IF($B$4=0,"",COUNTIF(Directory!$N$5:$N$124,"Due within*"))</f>
        <v/>
      </c>
    </row>
    <row r="9" ht="24" customHeight="1">
      <c r="A9" s="8" t="inlineStr">
        <is>
          <t>Incomplete or unverified</t>
        </is>
      </c>
      <c r="B9" s="9">
        <f>IF($B$4=0,"",SUM(COUNTIF(Directory!$N$5:$N$124,"Complete key fields"),COUNTIF(Directory!$N$5:$N$124,"Verify contact"),COUNTIF(Directory!$N$5:$N$124,"Check facility setup")))</f>
        <v/>
      </c>
    </row>
    <row r="10" ht="24" customHeight="1">
      <c r="A10" s="6" t="inlineStr">
        <is>
          <t>Primary phone available</t>
        </is>
      </c>
      <c r="B10" s="7">
        <f>IF($B$4=0,"",COUNTIF(Directory!$D$5:$D$124,"&lt;&gt;"))</f>
        <v/>
      </c>
    </row>
    <row r="11" ht="24" customHeight="1">
      <c r="A11" s="8" t="inlineStr">
        <is>
          <t>Primary email available</t>
        </is>
      </c>
      <c r="B11" s="9">
        <f>IF($B$4=0,"",COUNTIF(Directory!$E$5:$E$124,"&lt;&gt;"))</f>
        <v/>
      </c>
    </row>
    <row r="12" ht="24" customHeight="1">
      <c r="A12" s="6" t="inlineStr">
        <is>
          <t>Alternate contact available</t>
        </is>
      </c>
      <c r="B12" s="7">
        <f>IF($B$4=0,"",COUNTIF(Directory!$F$5:$F$124,"&lt;&gt;"))</f>
        <v/>
      </c>
    </row>
    <row r="13" ht="24" customHeight="1">
      <c r="A13" s="8" t="inlineStr">
        <is>
          <t>Current record share</t>
        </is>
      </c>
      <c r="B13" s="27">
        <f>IFERROR(COUNTIF(Directory!$N$5:$N$124,"Current")/COUNTIF(Directory!$C$5:$C$124,"&lt;&gt;"),"")</f>
        <v/>
      </c>
    </row>
  </sheetData>
  <mergeCells count="1">
    <mergeCell ref="A1:N1"/>
  </mergeCells>
  <conditionalFormatting sqref="B6">
    <cfRule type="expression" priority="1" dxfId="0">
      <formula>B6&gt;0</formula>
    </cfRule>
  </conditionalFormatting>
  <conditionalFormatting sqref="B7">
    <cfRule type="expression" priority="2" dxfId="0">
      <formula>B7&gt;0</formula>
    </cfRule>
  </conditionalFormatting>
  <conditionalFormatting sqref="B8">
    <cfRule type="expression" priority="3" dxfId="1">
      <formula>B8&gt;0</formula>
    </cfRule>
  </conditionalFormatting>
  <conditionalFormatting sqref="B13">
    <cfRule type="expression" priority="4" dxfId="2">
      <formula>B13=1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U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7" customWidth="1" min="3" max="3"/>
    <col width="18" customWidth="1" min="4" max="4"/>
    <col width="31" customWidth="1" min="5" max="5"/>
    <col width="27" customWidth="1" min="6" max="6"/>
    <col width="18" customWidth="1" min="7" max="7"/>
    <col width="31" customWidth="1" min="8" max="8"/>
    <col width="18" customWidth="1" min="9" max="9"/>
    <col width="27" customWidth="1" min="10" max="10"/>
    <col width="18" customWidth="1" min="11" max="11"/>
    <col width="15" customWidth="1" min="12" max="12"/>
    <col width="15" customWidth="1" min="13" max="13"/>
    <col width="22" customWidth="1" min="14" max="14"/>
    <col width="38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Self Storage Tenant Contact Directory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5" t="n"/>
    </row>
    <row r="2" ht="30" customHeight="1">
      <c r="A2" s="11" t="inlineStr">
        <is>
          <t>Restricted administrative use</t>
        </is>
      </c>
      <c r="D2" s="12" t="inlineStr">
        <is>
          <t>Yellow cells are editable</t>
        </is>
      </c>
      <c r="G2" s="13" t="inlineStr">
        <is>
          <t>Review flags require human review</t>
        </is>
      </c>
      <c r="K2" s="11" t="inlineStr">
        <is>
          <t>All example records are fictional</t>
        </is>
      </c>
    </row>
    <row r="3"/>
    <row r="4" ht="34" customHeight="1">
      <c r="A4" s="14" t="inlineStr">
        <is>
          <t>Facility</t>
        </is>
      </c>
      <c r="B4" s="14" t="inlineStr">
        <is>
          <t>Unit</t>
        </is>
      </c>
      <c r="C4" s="14" t="inlineStr">
        <is>
          <t>Tenant Name</t>
        </is>
      </c>
      <c r="D4" s="14" t="inlineStr">
        <is>
          <t>Primary Phone</t>
        </is>
      </c>
      <c r="E4" s="14" t="inlineStr">
        <is>
          <t>Primary Email</t>
        </is>
      </c>
      <c r="F4" s="14" t="inlineStr">
        <is>
          <t>Alternate Contact</t>
        </is>
      </c>
      <c r="G4" s="14" t="inlineStr">
        <is>
          <t>Alternate Phone</t>
        </is>
      </c>
      <c r="H4" s="14" t="inlineStr">
        <is>
          <t>Alternate Email</t>
        </is>
      </c>
      <c r="I4" s="14" t="inlineStr">
        <is>
          <t>Preferred Method</t>
        </is>
      </c>
      <c r="J4" s="14" t="inlineStr">
        <is>
          <t>Record Owner</t>
        </is>
      </c>
      <c r="K4" s="14" t="inlineStr">
        <is>
          <t>Status</t>
        </is>
      </c>
      <c r="L4" s="14" t="inlineStr">
        <is>
          <t>Last Verified</t>
        </is>
      </c>
      <c r="M4" s="14" t="inlineStr">
        <is>
          <t>Review Due</t>
        </is>
      </c>
      <c r="N4" s="14" t="inlineStr">
        <is>
          <t>Review Flag</t>
        </is>
      </c>
      <c r="O4" s="14" t="inlineStr">
        <is>
          <t>Notes</t>
        </is>
      </c>
    </row>
    <row r="5" ht="25" customHeight="1">
      <c r="A5" s="15" t="inlineStr">
        <is>
          <t>Fictional Harbor Storage</t>
        </is>
      </c>
      <c r="B5" s="15" t="inlineStr">
        <is>
          <t>A-101</t>
        </is>
      </c>
      <c r="C5" s="15" t="inlineStr">
        <is>
          <t>Avery Example (fictional)</t>
        </is>
      </c>
      <c r="D5" s="15" t="inlineStr">
        <is>
          <t>(202) 555-0101</t>
        </is>
      </c>
      <c r="E5" s="15" t="inlineStr">
        <is>
          <t>avery.example@example.invalid</t>
        </is>
      </c>
      <c r="F5" s="15" t="inlineStr">
        <is>
          <t>Emerson Example (fictional)</t>
        </is>
      </c>
      <c r="G5" s="15" t="inlineStr">
        <is>
          <t>(202) 555-0111</t>
        </is>
      </c>
      <c r="H5" s="15" t="inlineStr">
        <is>
          <t>emerson.example@example.invalid</t>
        </is>
      </c>
      <c r="I5" s="15" t="inlineStr">
        <is>
          <t>Phone</t>
        </is>
      </c>
      <c r="J5" s="15" t="inlineStr">
        <is>
          <t>Jamie Example — Fictional</t>
        </is>
      </c>
      <c r="K5" s="15" t="inlineStr">
        <is>
          <t>Active</t>
        </is>
      </c>
      <c r="L5" s="28" t="n">
        <v>46247</v>
      </c>
      <c r="M5" s="29">
        <f>IF($L5="","",IFERROR($L5+VLOOKUP($A5,Assumptions!$A$5:$B$9,2,FALSE),""))</f>
        <v/>
      </c>
      <c r="N5" s="18">
        <f>IF(COUNTA($A5:$L5,$O5)=0,"",IF(OR($A5="",$B5="",$C5="",$I5="",$J5="",$K5=""),"Complete key fields",IF($K5="Contact paused","Contact paused",IF($L5="","Verify contact",IF($M5="","Check facility setup",IF($M5&lt;TODAY(),"Past due",IF($M5&lt;=TODAY()+Assumptions!$K$7,"Due within "&amp;Assumptions!$K$7&amp;" days","Current")))))))</f>
        <v/>
      </c>
      <c r="O5" s="19" t="inlineStr">
        <is>
          <t>Fictional sample prefers weekday calls.</t>
        </is>
      </c>
      <c r="Q5">
        <f>Assumptions!$A$5</f>
        <v/>
      </c>
      <c r="R5">
        <f>Assumptions!$D$5</f>
        <v/>
      </c>
      <c r="S5">
        <f>Assumptions!$F$5</f>
        <v/>
      </c>
      <c r="T5">
        <f>Assumptions!$H$5</f>
        <v/>
      </c>
      <c r="U5">
        <f>Assumptions!$K$5</f>
        <v/>
      </c>
    </row>
    <row r="6" ht="25" customHeight="1">
      <c r="A6" s="15" t="inlineStr">
        <is>
          <t>Fictional Juniper Self Storage</t>
        </is>
      </c>
      <c r="B6" s="15" t="inlineStr">
        <is>
          <t>B-204</t>
        </is>
      </c>
      <c r="C6" s="15" t="inlineStr">
        <is>
          <t>Jordan Sample (fictional)</t>
        </is>
      </c>
      <c r="D6" s="15" t="n"/>
      <c r="E6" s="15" t="inlineStr">
        <is>
          <t>jordan.sample@example.invalid</t>
        </is>
      </c>
      <c r="F6" s="15" t="inlineStr">
        <is>
          <t>Dakota Sample (fictional)</t>
        </is>
      </c>
      <c r="G6" s="15" t="inlineStr">
        <is>
          <t>(202) 555-0112</t>
        </is>
      </c>
      <c r="H6" s="15" t="inlineStr">
        <is>
          <t>dakota.sample@example.invalid</t>
        </is>
      </c>
      <c r="I6" s="15" t="inlineStr">
        <is>
          <t>Email</t>
        </is>
      </c>
      <c r="J6" s="15" t="inlineStr">
        <is>
          <t>Lee Sample — Fictional</t>
        </is>
      </c>
      <c r="K6" s="15" t="inlineStr">
        <is>
          <t>Active</t>
        </is>
      </c>
      <c r="L6" s="28" t="n">
        <v>46167</v>
      </c>
      <c r="M6" s="30">
        <f>IF($L6="","",IFERROR($L6+VLOOKUP($A6,Assumptions!$A$5:$B$9,2,FALSE),""))</f>
        <v/>
      </c>
      <c r="N6" s="21">
        <f>IF(COUNTA($A6:$L6,$O6)=0,"",IF(OR($A6="",$B6="",$C6="",$I6="",$J6="",$K6=""),"Complete key fields",IF($K6="Contact paused","Contact paused",IF($L6="","Verify contact",IF($M6="","Check facility setup",IF($M6&lt;TODAY(),"Past due",IF($M6&lt;=TODAY()+Assumptions!$K$7,"Due within "&amp;Assumptions!$K$7&amp;" days","Current")))))))</f>
        <v/>
      </c>
      <c r="O6" s="19" t="inlineStr">
        <is>
          <t>Fictional sample uses email for routine contact.</t>
        </is>
      </c>
      <c r="Q6">
        <f>Assumptions!$A$6</f>
        <v/>
      </c>
      <c r="R6">
        <f>Assumptions!$D$6</f>
        <v/>
      </c>
      <c r="S6">
        <f>Assumptions!$F$6</f>
        <v/>
      </c>
      <c r="T6">
        <f>Assumptions!$H$6</f>
        <v/>
      </c>
      <c r="U6">
        <f>Assumptions!$K$6</f>
        <v/>
      </c>
    </row>
    <row r="7" ht="25" customHeight="1">
      <c r="A7" s="15" t="inlineStr">
        <is>
          <t>Fictional Red Mesa Storage</t>
        </is>
      </c>
      <c r="B7" s="15" t="inlineStr">
        <is>
          <t>C-018</t>
        </is>
      </c>
      <c r="C7" s="15" t="inlineStr">
        <is>
          <t>Morgan Test (fictional)</t>
        </is>
      </c>
      <c r="D7" s="15" t="inlineStr">
        <is>
          <t>(202) 555-0103</t>
        </is>
      </c>
      <c r="E7" s="15" t="n"/>
      <c r="F7" s="15" t="n"/>
      <c r="G7" s="15" t="n"/>
      <c r="H7" s="15" t="n"/>
      <c r="I7" s="15" t="inlineStr">
        <is>
          <t>Text</t>
        </is>
      </c>
      <c r="J7" s="15" t="inlineStr">
        <is>
          <t>Robin Demo — Fictional</t>
        </is>
      </c>
      <c r="K7" s="15" t="inlineStr">
        <is>
          <t>Active</t>
        </is>
      </c>
      <c r="L7" s="28" t="n">
        <v>45907</v>
      </c>
      <c r="M7" s="29">
        <f>IF($L7="","",IFERROR($L7+VLOOKUP($A7,Assumptions!$A$5:$B$9,2,FALSE),""))</f>
        <v/>
      </c>
      <c r="N7" s="18">
        <f>IF(COUNTA($A7:$L7,$O7)=0,"",IF(OR($A7="",$B7="",$C7="",$I7="",$J7="",$K7=""),"Complete key fields",IF($K7="Contact paused","Contact paused",IF($L7="","Verify contact",IF($M7="","Check facility setup",IF($M7&lt;TODAY(),"Past due",IF($M7&lt;=TODAY()+Assumptions!$K$7,"Due within "&amp;Assumptions!$K$7&amp;" days","Current")))))))</f>
        <v/>
      </c>
      <c r="O7" s="19" t="inlineStr">
        <is>
          <t>Fictional sample has no alternate contact entered.</t>
        </is>
      </c>
      <c r="Q7">
        <f>Assumptions!$A$7</f>
        <v/>
      </c>
      <c r="R7">
        <f>Assumptions!$D$7</f>
        <v/>
      </c>
      <c r="S7">
        <f>Assumptions!$F$7</f>
        <v/>
      </c>
      <c r="T7">
        <f>Assumptions!$H$7</f>
        <v/>
      </c>
    </row>
    <row r="8" ht="25" customHeight="1">
      <c r="A8" s="15" t="inlineStr">
        <is>
          <t>Fictional Maple Lane Storage</t>
        </is>
      </c>
      <c r="B8" s="15" t="inlineStr">
        <is>
          <t>D-311</t>
        </is>
      </c>
      <c r="C8" s="15" t="inlineStr">
        <is>
          <t>Riley Demo (fictional)</t>
        </is>
      </c>
      <c r="D8" s="15" t="inlineStr">
        <is>
          <t>(202) 555-0104</t>
        </is>
      </c>
      <c r="E8" s="15" t="inlineStr">
        <is>
          <t>riley.demo@example.invalid</t>
        </is>
      </c>
      <c r="F8" s="15" t="inlineStr">
        <is>
          <t>Finley Demo (fictional)</t>
        </is>
      </c>
      <c r="G8" s="15" t="inlineStr">
        <is>
          <t>(202) 555-0114</t>
        </is>
      </c>
      <c r="H8" s="15" t="inlineStr">
        <is>
          <t>finley.demo@example.invalid</t>
        </is>
      </c>
      <c r="I8" s="15" t="inlineStr">
        <is>
          <t>Phone</t>
        </is>
      </c>
      <c r="J8" s="15" t="inlineStr">
        <is>
          <t>Cameron Test — Fictional</t>
        </is>
      </c>
      <c r="K8" s="15" t="inlineStr">
        <is>
          <t>Former</t>
        </is>
      </c>
      <c r="L8" s="28" t="n">
        <v>46217</v>
      </c>
      <c r="M8" s="30">
        <f>IF($L8="","",IFERROR($L8+VLOOKUP($A8,Assumptions!$A$5:$B$9,2,FALSE),""))</f>
        <v/>
      </c>
      <c r="N8" s="21">
        <f>IF(COUNTA($A8:$L8,$O8)=0,"",IF(OR($A8="",$B8="",$C8="",$I8="",$J8="",$K8=""),"Complete key fields",IF($K8="Contact paused","Contact paused",IF($L8="","Verify contact",IF($M8="","Check facility setup",IF($M8&lt;TODAY(),"Past due",IF($M8&lt;=TODAY()+Assumptions!$K$7,"Due within "&amp;Assumptions!$K$7&amp;" days","Current")))))))</f>
        <v/>
      </c>
      <c r="O8" s="19" t="inlineStr">
        <is>
          <t>Fictional former-tenant record retained for directory review.</t>
        </is>
      </c>
      <c r="Q8">
        <f>Assumptions!$A$8</f>
        <v/>
      </c>
      <c r="R8">
        <f>Assumptions!$D$8</f>
        <v/>
      </c>
      <c r="S8">
        <f>Assumptions!$F$8</f>
        <v/>
      </c>
      <c r="T8">
        <f>Assumptions!$H$8</f>
        <v/>
      </c>
    </row>
    <row r="9" ht="25" customHeight="1">
      <c r="A9" s="15" t="inlineStr">
        <is>
          <t>Fictional Bluebird Storage</t>
        </is>
      </c>
      <c r="B9" s="15" t="inlineStr">
        <is>
          <t>E-007</t>
        </is>
      </c>
      <c r="C9" s="15" t="inlineStr">
        <is>
          <t>Casey Placeholder (fictional)</t>
        </is>
      </c>
      <c r="D9" s="15" t="inlineStr">
        <is>
          <t>(202) 555-0105</t>
        </is>
      </c>
      <c r="E9" s="15" t="inlineStr">
        <is>
          <t>casey.placeholder@example.invalid</t>
        </is>
      </c>
      <c r="F9" s="15" t="inlineStr">
        <is>
          <t>Alex Placeholder (fictional)</t>
        </is>
      </c>
      <c r="G9" s="15" t="inlineStr">
        <is>
          <t>(202) 555-0115</t>
        </is>
      </c>
      <c r="H9" s="15" t="inlineStr">
        <is>
          <t>alex.placeholder@example.invalid</t>
        </is>
      </c>
      <c r="I9" s="15" t="inlineStr">
        <is>
          <t>None specified</t>
        </is>
      </c>
      <c r="J9" s="15" t="inlineStr">
        <is>
          <t>Jamie Example — Fictional</t>
        </is>
      </c>
      <c r="K9" s="15" t="inlineStr">
        <is>
          <t>Active</t>
        </is>
      </c>
      <c r="L9" s="28" t="n"/>
      <c r="M9" s="29">
        <f>IF($L9="","",IFERROR($L9+VLOOKUP($A9,Assumptions!$A$5:$B$9,2,FALSE),""))</f>
        <v/>
      </c>
      <c r="N9" s="18">
        <f>IF(COUNTA($A9:$L9,$O9)=0,"",IF(OR($A9="",$B9="",$C9="",$I9="",$J9="",$K9=""),"Complete key fields",IF($K9="Contact paused","Contact paused",IF($L9="","Verify contact",IF($M9="","Check facility setup",IF($M9&lt;TODAY(),"Past due",IF($M9&lt;=TODAY()+Assumptions!$K$7,"Due within "&amp;Assumptions!$K$7&amp;" days","Current")))))))</f>
        <v/>
      </c>
      <c r="O9" s="19" t="inlineStr">
        <is>
          <t>Last verification is intentionally blank for testing.</t>
        </is>
      </c>
      <c r="Q9">
        <f>Assumptions!$A$9</f>
        <v/>
      </c>
    </row>
    <row r="10" ht="25" customHeight="1">
      <c r="A10" s="15" t="inlineStr">
        <is>
          <t>Fictional Harbor Storage</t>
        </is>
      </c>
      <c r="B10" s="15" t="inlineStr">
        <is>
          <t>A-220</t>
        </is>
      </c>
      <c r="C10" s="15" t="inlineStr">
        <is>
          <t>Taylor Fiction (fictional)</t>
        </is>
      </c>
      <c r="D10" s="15" t="inlineStr">
        <is>
          <t>(202) 555-0106</t>
        </is>
      </c>
      <c r="E10" s="15" t="inlineStr">
        <is>
          <t>taylor.fiction@example.invalid</t>
        </is>
      </c>
      <c r="F10" s="15" t="inlineStr">
        <is>
          <t>Reese Fiction (fictional)</t>
        </is>
      </c>
      <c r="G10" s="15" t="inlineStr">
        <is>
          <t>(202) 555-0116</t>
        </is>
      </c>
      <c r="H10" s="15" t="inlineStr">
        <is>
          <t>reese.fiction@example.invalid</t>
        </is>
      </c>
      <c r="I10" s="15" t="inlineStr">
        <is>
          <t>Email</t>
        </is>
      </c>
      <c r="J10" s="15" t="inlineStr">
        <is>
          <t>Lee Sample — Fictional</t>
        </is>
      </c>
      <c r="K10" s="15" t="inlineStr">
        <is>
          <t>Active</t>
        </is>
      </c>
      <c r="L10" s="28" t="n">
        <v>46096</v>
      </c>
      <c r="M10" s="30">
        <f>IF($L10="","",IFERROR($L10+VLOOKUP($A10,Assumptions!$A$5:$B$9,2,FALSE),""))</f>
        <v/>
      </c>
      <c r="N10" s="21">
        <f>IF(COUNTA($A10:$L10,$O10)=0,"",IF(OR($A10="",$B10="",$C10="",$I10="",$J10="",$K10=""),"Complete key fields",IF($K10="Contact paused","Contact paused",IF($L10="","Verify contact",IF($M10="","Check facility setup",IF($M10&lt;TODAY(),"Past due",IF($M10&lt;=TODAY()+Assumptions!$K$7,"Due within "&amp;Assumptions!$K$7&amp;" days","Current")))))))</f>
        <v/>
      </c>
      <c r="O10" s="19" t="inlineStr">
        <is>
          <t>Fictional sample prefers email.</t>
        </is>
      </c>
    </row>
    <row r="11" ht="25" customHeight="1">
      <c r="A11" s="15" t="inlineStr">
        <is>
          <t>Fictional Juniper Self Storage</t>
        </is>
      </c>
      <c r="B11" s="15" t="inlineStr">
        <is>
          <t>B-115</t>
        </is>
      </c>
      <c r="C11" s="15" t="inlineStr">
        <is>
          <t>Quinn Example (fictional)</t>
        </is>
      </c>
      <c r="D11" s="15" t="inlineStr">
        <is>
          <t>(202) 555-0107</t>
        </is>
      </c>
      <c r="E11" s="15" t="inlineStr">
        <is>
          <t>quinn.example@example.invalid</t>
        </is>
      </c>
      <c r="F11" s="15" t="inlineStr">
        <is>
          <t>Sage Example (fictional)</t>
        </is>
      </c>
      <c r="G11" s="15" t="inlineStr">
        <is>
          <t>(202) 555-0117</t>
        </is>
      </c>
      <c r="H11" s="15" t="inlineStr">
        <is>
          <t>sage.example@example.invalid</t>
        </is>
      </c>
      <c r="I11" s="15" t="inlineStr">
        <is>
          <t>Phone</t>
        </is>
      </c>
      <c r="J11" s="15" t="inlineStr">
        <is>
          <t>Robin Demo — Fictional</t>
        </is>
      </c>
      <c r="K11" s="15" t="inlineStr">
        <is>
          <t>Pending move-in</t>
        </is>
      </c>
      <c r="L11" s="28" t="n">
        <v>46277</v>
      </c>
      <c r="M11" s="29">
        <f>IF($L11="","",IFERROR($L11+VLOOKUP($A11,Assumptions!$A$5:$B$9,2,FALSE),""))</f>
        <v/>
      </c>
      <c r="N11" s="18">
        <f>IF(COUNTA($A11:$L11,$O11)=0,"",IF(OR($A11="",$B11="",$C11="",$I11="",$J11="",$K11=""),"Complete key fields",IF($K11="Contact paused","Contact paused",IF($L11="","Verify contact",IF($M11="","Check facility setup",IF($M11&lt;TODAY(),"Past due",IF($M11&lt;=TODAY()+Assumptions!$K$7,"Due within "&amp;Assumptions!$K$7&amp;" days","Current")))))))</f>
        <v/>
      </c>
      <c r="O11" s="19" t="inlineStr">
        <is>
          <t>Fictional pending move-in example verified today.</t>
        </is>
      </c>
    </row>
    <row r="12" ht="25" customHeight="1">
      <c r="A12" s="15" t="inlineStr">
        <is>
          <t>Fictional Red Mesa Storage</t>
        </is>
      </c>
      <c r="B12" s="15" t="inlineStr">
        <is>
          <t>C-402</t>
        </is>
      </c>
      <c r="C12" s="15" t="inlineStr">
        <is>
          <t>Parker Sample (fictional)</t>
        </is>
      </c>
      <c r="D12" s="15" t="inlineStr">
        <is>
          <t>(202) 555-0108</t>
        </is>
      </c>
      <c r="E12" s="15" t="inlineStr">
        <is>
          <t>parker.sample@example.invalid</t>
        </is>
      </c>
      <c r="F12" s="15" t="inlineStr">
        <is>
          <t>Blair Sample (fictional)</t>
        </is>
      </c>
      <c r="G12" s="15" t="inlineStr">
        <is>
          <t>(202) 555-0118</t>
        </is>
      </c>
      <c r="H12" s="15" t="inlineStr">
        <is>
          <t>blair.sample@example.invalid</t>
        </is>
      </c>
      <c r="I12" s="15" t="inlineStr">
        <is>
          <t>Text</t>
        </is>
      </c>
      <c r="J12" s="15" t="inlineStr">
        <is>
          <t>Cameron Test — Fictional</t>
        </is>
      </c>
      <c r="K12" s="15" t="inlineStr">
        <is>
          <t>Active</t>
        </is>
      </c>
      <c r="L12" s="28" t="n">
        <v>45927</v>
      </c>
      <c r="M12" s="30">
        <f>IF($L12="","",IFERROR($L12+VLOOKUP($A12,Assumptions!$A$5:$B$9,2,FALSE),""))</f>
        <v/>
      </c>
      <c r="N12" s="21">
        <f>IF(COUNTA($A12:$L12,$O12)=0,"",IF(OR($A12="",$B12="",$C12="",$I12="",$J12="",$K12=""),"Complete key fields",IF($K12="Contact paused","Contact paused",IF($L12="","Verify contact",IF($M12="","Check facility setup",IF($M12&lt;TODAY(),"Past due",IF($M12&lt;=TODAY()+Assumptions!$K$7,"Due within "&amp;Assumptions!$K$7&amp;" days","Current")))))))</f>
        <v/>
      </c>
      <c r="O12" s="19" t="inlineStr">
        <is>
          <t>Fictional sample selected text as the preferred method.</t>
        </is>
      </c>
    </row>
    <row r="13" ht="25" customHeight="1">
      <c r="A13" s="15" t="inlineStr">
        <is>
          <t>Fictional Maple Lane Storage</t>
        </is>
      </c>
      <c r="B13" s="15" t="inlineStr">
        <is>
          <t>D-099</t>
        </is>
      </c>
      <c r="C13" s="15" t="inlineStr">
        <is>
          <t>Rowan Demo (fictional)</t>
        </is>
      </c>
      <c r="D13" s="15" t="n"/>
      <c r="E13" s="15" t="inlineStr">
        <is>
          <t>rowan.demo@example.invalid</t>
        </is>
      </c>
      <c r="F13" s="15" t="inlineStr">
        <is>
          <t>Hayden Demo (fictional)</t>
        </is>
      </c>
      <c r="G13" s="15" t="inlineStr">
        <is>
          <t>(202) 555-0119</t>
        </is>
      </c>
      <c r="H13" s="15" t="inlineStr">
        <is>
          <t>hayden.demo@example.invalid</t>
        </is>
      </c>
      <c r="I13" s="15" t="inlineStr">
        <is>
          <t>Email</t>
        </is>
      </c>
      <c r="J13" s="15" t="inlineStr">
        <is>
          <t>Jamie Example — Fictional</t>
        </is>
      </c>
      <c r="K13" s="15" t="inlineStr">
        <is>
          <t>Contact paused</t>
        </is>
      </c>
      <c r="L13" s="28" t="n">
        <v>46267</v>
      </c>
      <c r="M13" s="29">
        <f>IF($L13="","",IFERROR($L13+VLOOKUP($A13,Assumptions!$A$5:$B$9,2,FALSE),""))</f>
        <v/>
      </c>
      <c r="N13" s="18">
        <f>IF(COUNTA($A13:$L13,$O13)=0,"",IF(OR($A13="",$B13="",$C13="",$I13="",$J13="",$K13=""),"Complete key fields",IF($K13="Contact paused","Contact paused",IF($L13="","Verify contact",IF($M13="","Check facility setup",IF($M13&lt;TODAY(),"Past due",IF($M13&lt;=TODAY()+Assumptions!$K$7,"Due within "&amp;Assumptions!$K$7&amp;" days","Current")))))))</f>
        <v/>
      </c>
      <c r="O13" s="19" t="inlineStr">
        <is>
          <t>Contact review is paused in this fictional example.</t>
        </is>
      </c>
    </row>
    <row r="14" ht="25" customHeight="1">
      <c r="A14" s="15" t="inlineStr">
        <is>
          <t>Fictional Bluebird Storage</t>
        </is>
      </c>
      <c r="B14" s="15" t="n"/>
      <c r="C14" s="15" t="inlineStr">
        <is>
          <t>Skyler Test (fictional)</t>
        </is>
      </c>
      <c r="D14" s="15" t="inlineStr">
        <is>
          <t>(202) 555-0110</t>
        </is>
      </c>
      <c r="E14" s="15" t="inlineStr">
        <is>
          <t>skyler.test@example.invalid</t>
        </is>
      </c>
      <c r="F14" s="15" t="inlineStr">
        <is>
          <t>River Test (fictional)</t>
        </is>
      </c>
      <c r="G14" s="15" t="inlineStr">
        <is>
          <t>(202) 555-0120</t>
        </is>
      </c>
      <c r="H14" s="15" t="inlineStr">
        <is>
          <t>river.test@example.invalid</t>
        </is>
      </c>
      <c r="I14" s="15" t="inlineStr">
        <is>
          <t>Phone</t>
        </is>
      </c>
      <c r="J14" s="15" t="inlineStr">
        <is>
          <t>Lee Sample — Fictional</t>
        </is>
      </c>
      <c r="K14" s="15" t="inlineStr">
        <is>
          <t>Pending move-in</t>
        </is>
      </c>
      <c r="L14" s="28" t="n">
        <v>46247</v>
      </c>
      <c r="M14" s="30">
        <f>IF($L14="","",IFERROR($L14+VLOOKUP($A14,Assumptions!$A$5:$B$9,2,FALSE),""))</f>
        <v/>
      </c>
      <c r="N14" s="21">
        <f>IF(COUNTA($A14:$L14,$O14)=0,"",IF(OR($A14="",$B14="",$C14="",$I14="",$J14="",$K14=""),"Complete key fields",IF($K14="Contact paused","Contact paused",IF($L14="","Verify contact",IF($M14="","Check facility setup",IF($M14&lt;TODAY(),"Past due",IF($M14&lt;=TODAY()+Assumptions!$K$7,"Due within "&amp;Assumptions!$K$7&amp;" days","Current")))))))</f>
        <v/>
      </c>
      <c r="O14" s="19" t="inlineStr">
        <is>
          <t>Unit assignment is intentionally blank for testing.</t>
        </is>
      </c>
    </row>
    <row r="15" ht="25" customHeight="1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28" t="n"/>
      <c r="M15" s="29">
        <f>IF($L15="","",IFERROR($L15+VLOOKUP($A15,Assumptions!$A$5:$B$9,2,FALSE),""))</f>
        <v/>
      </c>
      <c r="N15" s="18">
        <f>IF(COUNTA($A15:$L15,$O15)=0,"",IF(OR($A15="",$B15="",$C15="",$I15="",$J15="",$K15=""),"Complete key fields",IF($K15="Contact paused","Contact paused",IF($L15="","Verify contact",IF($M15="","Check facility setup",IF($M15&lt;TODAY(),"Past due",IF($M15&lt;=TODAY()+Assumptions!$K$7,"Due within "&amp;Assumptions!$K$7&amp;" days","Current")))))))</f>
        <v/>
      </c>
      <c r="O15" s="19" t="n"/>
    </row>
    <row r="16" ht="25" customHeight="1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28" t="n"/>
      <c r="M16" s="30">
        <f>IF($L16="","",IFERROR($L16+VLOOKUP($A16,Assumptions!$A$5:$B$9,2,FALSE),""))</f>
        <v/>
      </c>
      <c r="N16" s="21">
        <f>IF(COUNTA($A16:$L16,$O16)=0,"",IF(OR($A16="",$B16="",$C16="",$I16="",$J16="",$K16=""),"Complete key fields",IF($K16="Contact paused","Contact paused",IF($L16="","Verify contact",IF($M16="","Check facility setup",IF($M16&lt;TODAY(),"Past due",IF($M16&lt;=TODAY()+Assumptions!$K$7,"Due within "&amp;Assumptions!$K$7&amp;" days","Current")))))))</f>
        <v/>
      </c>
      <c r="O16" s="19" t="n"/>
    </row>
    <row r="17" ht="25" customHeight="1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28" t="n"/>
      <c r="M17" s="29">
        <f>IF($L17="","",IFERROR($L17+VLOOKUP($A17,Assumptions!$A$5:$B$9,2,FALSE),""))</f>
        <v/>
      </c>
      <c r="N17" s="18">
        <f>IF(COUNTA($A17:$L17,$O17)=0,"",IF(OR($A17="",$B17="",$C17="",$I17="",$J17="",$K17=""),"Complete key fields",IF($K17="Contact paused","Contact paused",IF($L17="","Verify contact",IF($M17="","Check facility setup",IF($M17&lt;TODAY(),"Past due",IF($M17&lt;=TODAY()+Assumptions!$K$7,"Due within "&amp;Assumptions!$K$7&amp;" days","Current")))))))</f>
        <v/>
      </c>
      <c r="O17" s="19" t="n"/>
    </row>
    <row r="18" ht="25" customHeight="1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28" t="n"/>
      <c r="M18" s="30">
        <f>IF($L18="","",IFERROR($L18+VLOOKUP($A18,Assumptions!$A$5:$B$9,2,FALSE),""))</f>
        <v/>
      </c>
      <c r="N18" s="21">
        <f>IF(COUNTA($A18:$L18,$O18)=0,"",IF(OR($A18="",$B18="",$C18="",$I18="",$J18="",$K18=""),"Complete key fields",IF($K18="Contact paused","Contact paused",IF($L18="","Verify contact",IF($M18="","Check facility setup",IF($M18&lt;TODAY(),"Past due",IF($M18&lt;=TODAY()+Assumptions!$K$7,"Due within "&amp;Assumptions!$K$7&amp;" days","Current")))))))</f>
        <v/>
      </c>
      <c r="O18" s="19" t="n"/>
    </row>
    <row r="19" ht="25" customHeight="1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28" t="n"/>
      <c r="M19" s="29">
        <f>IF($L19="","",IFERROR($L19+VLOOKUP($A19,Assumptions!$A$5:$B$9,2,FALSE),""))</f>
        <v/>
      </c>
      <c r="N19" s="18">
        <f>IF(COUNTA($A19:$L19,$O19)=0,"",IF(OR($A19="",$B19="",$C19="",$I19="",$J19="",$K19=""),"Complete key fields",IF($K19="Contact paused","Contact paused",IF($L19="","Verify contact",IF($M19="","Check facility setup",IF($M19&lt;TODAY(),"Past due",IF($M19&lt;=TODAY()+Assumptions!$K$7,"Due within "&amp;Assumptions!$K$7&amp;" days","Current")))))))</f>
        <v/>
      </c>
      <c r="O19" s="19" t="n"/>
    </row>
    <row r="20" ht="25" customHeight="1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28" t="n"/>
      <c r="M20" s="30">
        <f>IF($L20="","",IFERROR($L20+VLOOKUP($A20,Assumptions!$A$5:$B$9,2,FALSE),""))</f>
        <v/>
      </c>
      <c r="N20" s="21">
        <f>IF(COUNTA($A20:$L20,$O20)=0,"",IF(OR($A20="",$B20="",$C20="",$I20="",$J20="",$K20=""),"Complete key fields",IF($K20="Contact paused","Contact paused",IF($L20="","Verify contact",IF($M20="","Check facility setup",IF($M20&lt;TODAY(),"Past due",IF($M20&lt;=TODAY()+Assumptions!$K$7,"Due within "&amp;Assumptions!$K$7&amp;" days","Current")))))))</f>
        <v/>
      </c>
      <c r="O20" s="19" t="n"/>
    </row>
    <row r="21" ht="25" customHeight="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28" t="n"/>
      <c r="M21" s="29">
        <f>IF($L21="","",IFERROR($L21+VLOOKUP($A21,Assumptions!$A$5:$B$9,2,FALSE),""))</f>
        <v/>
      </c>
      <c r="N21" s="18">
        <f>IF(COUNTA($A21:$L21,$O21)=0,"",IF(OR($A21="",$B21="",$C21="",$I21="",$J21="",$K21=""),"Complete key fields",IF($K21="Contact paused","Contact paused",IF($L21="","Verify contact",IF($M21="","Check facility setup",IF($M21&lt;TODAY(),"Past due",IF($M21&lt;=TODAY()+Assumptions!$K$7,"Due within "&amp;Assumptions!$K$7&amp;" days","Current")))))))</f>
        <v/>
      </c>
      <c r="O21" s="19" t="n"/>
    </row>
    <row r="22" ht="25" customHeight="1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28" t="n"/>
      <c r="M22" s="30">
        <f>IF($L22="","",IFERROR($L22+VLOOKUP($A22,Assumptions!$A$5:$B$9,2,FALSE),""))</f>
        <v/>
      </c>
      <c r="N22" s="21">
        <f>IF(COUNTA($A22:$L22,$O22)=0,"",IF(OR($A22="",$B22="",$C22="",$I22="",$J22="",$K22=""),"Complete key fields",IF($K22="Contact paused","Contact paused",IF($L22="","Verify contact",IF($M22="","Check facility setup",IF($M22&lt;TODAY(),"Past due",IF($M22&lt;=TODAY()+Assumptions!$K$7,"Due within "&amp;Assumptions!$K$7&amp;" days","Current")))))))</f>
        <v/>
      </c>
      <c r="O22" s="19" t="n"/>
    </row>
    <row r="23" ht="25" customHeight="1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8" t="n"/>
      <c r="M23" s="29">
        <f>IF($L23="","",IFERROR($L23+VLOOKUP($A23,Assumptions!$A$5:$B$9,2,FALSE),""))</f>
        <v/>
      </c>
      <c r="N23" s="18">
        <f>IF(COUNTA($A23:$L23,$O23)=0,"",IF(OR($A23="",$B23="",$C23="",$I23="",$J23="",$K23=""),"Complete key fields",IF($K23="Contact paused","Contact paused",IF($L23="","Verify contact",IF($M23="","Check facility setup",IF($M23&lt;TODAY(),"Past due",IF($M23&lt;=TODAY()+Assumptions!$K$7,"Due within "&amp;Assumptions!$K$7&amp;" days","Current")))))))</f>
        <v/>
      </c>
      <c r="O23" s="19" t="n"/>
    </row>
    <row r="24" ht="25" customHeight="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28" t="n"/>
      <c r="M24" s="30">
        <f>IF($L24="","",IFERROR($L24+VLOOKUP($A24,Assumptions!$A$5:$B$9,2,FALSE),""))</f>
        <v/>
      </c>
      <c r="N24" s="21">
        <f>IF(COUNTA($A24:$L24,$O24)=0,"",IF(OR($A24="",$B24="",$C24="",$I24="",$J24="",$K24=""),"Complete key fields",IF($K24="Contact paused","Contact paused",IF($L24="","Verify contact",IF($M24="","Check facility setup",IF($M24&lt;TODAY(),"Past due",IF($M24&lt;=TODAY()+Assumptions!$K$7,"Due within "&amp;Assumptions!$K$7&amp;" days","Current")))))))</f>
        <v/>
      </c>
      <c r="O24" s="19" t="n"/>
    </row>
    <row r="25" ht="25" customHeight="1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28" t="n"/>
      <c r="M25" s="29">
        <f>IF($L25="","",IFERROR($L25+VLOOKUP($A25,Assumptions!$A$5:$B$9,2,FALSE),""))</f>
        <v/>
      </c>
      <c r="N25" s="18">
        <f>IF(COUNTA($A25:$L25,$O25)=0,"",IF(OR($A25="",$B25="",$C25="",$I25="",$J25="",$K25=""),"Complete key fields",IF($K25="Contact paused","Contact paused",IF($L25="","Verify contact",IF($M25="","Check facility setup",IF($M25&lt;TODAY(),"Past due",IF($M25&lt;=TODAY()+Assumptions!$K$7,"Due within "&amp;Assumptions!$K$7&amp;" days","Current")))))))</f>
        <v/>
      </c>
      <c r="O25" s="19" t="n"/>
    </row>
    <row r="26" ht="25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28" t="n"/>
      <c r="M26" s="30">
        <f>IF($L26="","",IFERROR($L26+VLOOKUP($A26,Assumptions!$A$5:$B$9,2,FALSE),""))</f>
        <v/>
      </c>
      <c r="N26" s="21">
        <f>IF(COUNTA($A26:$L26,$O26)=0,"",IF(OR($A26="",$B26="",$C26="",$I26="",$J26="",$K26=""),"Complete key fields",IF($K26="Contact paused","Contact paused",IF($L26="","Verify contact",IF($M26="","Check facility setup",IF($M26&lt;TODAY(),"Past due",IF($M26&lt;=TODAY()+Assumptions!$K$7,"Due within "&amp;Assumptions!$K$7&amp;" days","Current")))))))</f>
        <v/>
      </c>
      <c r="O26" s="19" t="n"/>
    </row>
    <row r="27" ht="25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28" t="n"/>
      <c r="M27" s="29">
        <f>IF($L27="","",IFERROR($L27+VLOOKUP($A27,Assumptions!$A$5:$B$9,2,FALSE),""))</f>
        <v/>
      </c>
      <c r="N27" s="18">
        <f>IF(COUNTA($A27:$L27,$O27)=0,"",IF(OR($A27="",$B27="",$C27="",$I27="",$J27="",$K27=""),"Complete key fields",IF($K27="Contact paused","Contact paused",IF($L27="","Verify contact",IF($M27="","Check facility setup",IF($M27&lt;TODAY(),"Past due",IF($M27&lt;=TODAY()+Assumptions!$K$7,"Due within "&amp;Assumptions!$K$7&amp;" days","Current")))))))</f>
        <v/>
      </c>
      <c r="O27" s="19" t="n"/>
    </row>
    <row r="28" ht="25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28" t="n"/>
      <c r="M28" s="30">
        <f>IF($L28="","",IFERROR($L28+VLOOKUP($A28,Assumptions!$A$5:$B$9,2,FALSE),""))</f>
        <v/>
      </c>
      <c r="N28" s="21">
        <f>IF(COUNTA($A28:$L28,$O28)=0,"",IF(OR($A28="",$B28="",$C28="",$I28="",$J28="",$K28=""),"Complete key fields",IF($K28="Contact paused","Contact paused",IF($L28="","Verify contact",IF($M28="","Check facility setup",IF($M28&lt;TODAY(),"Past due",IF($M28&lt;=TODAY()+Assumptions!$K$7,"Due within "&amp;Assumptions!$K$7&amp;" days","Current")))))))</f>
        <v/>
      </c>
      <c r="O28" s="19" t="n"/>
    </row>
    <row r="29" ht="25" customHeight="1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28" t="n"/>
      <c r="M29" s="29">
        <f>IF($L29="","",IFERROR($L29+VLOOKUP($A29,Assumptions!$A$5:$B$9,2,FALSE),""))</f>
        <v/>
      </c>
      <c r="N29" s="18">
        <f>IF(COUNTA($A29:$L29,$O29)=0,"",IF(OR($A29="",$B29="",$C29="",$I29="",$J29="",$K29=""),"Complete key fields",IF($K29="Contact paused","Contact paused",IF($L29="","Verify contact",IF($M29="","Check facility setup",IF($M29&lt;TODAY(),"Past due",IF($M29&lt;=TODAY()+Assumptions!$K$7,"Due within "&amp;Assumptions!$K$7&amp;" days","Current")))))))</f>
        <v/>
      </c>
      <c r="O29" s="19" t="n"/>
    </row>
    <row r="30" ht="25" customHeight="1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28" t="n"/>
      <c r="M30" s="30">
        <f>IF($L30="","",IFERROR($L30+VLOOKUP($A30,Assumptions!$A$5:$B$9,2,FALSE),""))</f>
        <v/>
      </c>
      <c r="N30" s="21">
        <f>IF(COUNTA($A30:$L30,$O30)=0,"",IF(OR($A30="",$B30="",$C30="",$I30="",$J30="",$K30=""),"Complete key fields",IF($K30="Contact paused","Contact paused",IF($L30="","Verify contact",IF($M30="","Check facility setup",IF($M30&lt;TODAY(),"Past due",IF($M30&lt;=TODAY()+Assumptions!$K$7,"Due within "&amp;Assumptions!$K$7&amp;" days","Current")))))))</f>
        <v/>
      </c>
      <c r="O30" s="19" t="n"/>
    </row>
    <row r="31" ht="25" customHeight="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28" t="n"/>
      <c r="M31" s="29">
        <f>IF($L31="","",IFERROR($L31+VLOOKUP($A31,Assumptions!$A$5:$B$9,2,FALSE),""))</f>
        <v/>
      </c>
      <c r="N31" s="18">
        <f>IF(COUNTA($A31:$L31,$O31)=0,"",IF(OR($A31="",$B31="",$C31="",$I31="",$J31="",$K31=""),"Complete key fields",IF($K31="Contact paused","Contact paused",IF($L31="","Verify contact",IF($M31="","Check facility setup",IF($M31&lt;TODAY(),"Past due",IF($M31&lt;=TODAY()+Assumptions!$K$7,"Due within "&amp;Assumptions!$K$7&amp;" days","Current")))))))</f>
        <v/>
      </c>
      <c r="O31" s="19" t="n"/>
    </row>
    <row r="32" ht="25" customHeight="1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28" t="n"/>
      <c r="M32" s="30">
        <f>IF($L32="","",IFERROR($L32+VLOOKUP($A32,Assumptions!$A$5:$B$9,2,FALSE),""))</f>
        <v/>
      </c>
      <c r="N32" s="21">
        <f>IF(COUNTA($A32:$L32,$O32)=0,"",IF(OR($A32="",$B32="",$C32="",$I32="",$J32="",$K32=""),"Complete key fields",IF($K32="Contact paused","Contact paused",IF($L32="","Verify contact",IF($M32="","Check facility setup",IF($M32&lt;TODAY(),"Past due",IF($M32&lt;=TODAY()+Assumptions!$K$7,"Due within "&amp;Assumptions!$K$7&amp;" days","Current")))))))</f>
        <v/>
      </c>
      <c r="O32" s="19" t="n"/>
    </row>
    <row r="33" ht="25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28" t="n"/>
      <c r="M33" s="29">
        <f>IF($L33="","",IFERROR($L33+VLOOKUP($A33,Assumptions!$A$5:$B$9,2,FALSE),""))</f>
        <v/>
      </c>
      <c r="N33" s="18">
        <f>IF(COUNTA($A33:$L33,$O33)=0,"",IF(OR($A33="",$B33="",$C33="",$I33="",$J33="",$K33=""),"Complete key fields",IF($K33="Contact paused","Contact paused",IF($L33="","Verify contact",IF($M33="","Check facility setup",IF($M33&lt;TODAY(),"Past due",IF($M33&lt;=TODAY()+Assumptions!$K$7,"Due within "&amp;Assumptions!$K$7&amp;" days","Current")))))))</f>
        <v/>
      </c>
      <c r="O33" s="19" t="n"/>
    </row>
    <row r="34" ht="25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28" t="n"/>
      <c r="M34" s="30">
        <f>IF($L34="","",IFERROR($L34+VLOOKUP($A34,Assumptions!$A$5:$B$9,2,FALSE),""))</f>
        <v/>
      </c>
      <c r="N34" s="21">
        <f>IF(COUNTA($A34:$L34,$O34)=0,"",IF(OR($A34="",$B34="",$C34="",$I34="",$J34="",$K34=""),"Complete key fields",IF($K34="Contact paused","Contact paused",IF($L34="","Verify contact",IF($M34="","Check facility setup",IF($M34&lt;TODAY(),"Past due",IF($M34&lt;=TODAY()+Assumptions!$K$7,"Due within "&amp;Assumptions!$K$7&amp;" days","Current")))))))</f>
        <v/>
      </c>
      <c r="O34" s="19" t="n"/>
    </row>
    <row r="35" ht="25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28" t="n"/>
      <c r="M35" s="29">
        <f>IF($L35="","",IFERROR($L35+VLOOKUP($A35,Assumptions!$A$5:$B$9,2,FALSE),""))</f>
        <v/>
      </c>
      <c r="N35" s="18">
        <f>IF(COUNTA($A35:$L35,$O35)=0,"",IF(OR($A35="",$B35="",$C35="",$I35="",$J35="",$K35=""),"Complete key fields",IF($K35="Contact paused","Contact paused",IF($L35="","Verify contact",IF($M35="","Check facility setup",IF($M35&lt;TODAY(),"Past due",IF($M35&lt;=TODAY()+Assumptions!$K$7,"Due within "&amp;Assumptions!$K$7&amp;" days","Current")))))))</f>
        <v/>
      </c>
      <c r="O35" s="19" t="n"/>
    </row>
    <row r="36" ht="25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28" t="n"/>
      <c r="M36" s="30">
        <f>IF($L36="","",IFERROR($L36+VLOOKUP($A36,Assumptions!$A$5:$B$9,2,FALSE),""))</f>
        <v/>
      </c>
      <c r="N36" s="21">
        <f>IF(COUNTA($A36:$L36,$O36)=0,"",IF(OR($A36="",$B36="",$C36="",$I36="",$J36="",$K36=""),"Complete key fields",IF($K36="Contact paused","Contact paused",IF($L36="","Verify contact",IF($M36="","Check facility setup",IF($M36&lt;TODAY(),"Past due",IF($M36&lt;=TODAY()+Assumptions!$K$7,"Due within "&amp;Assumptions!$K$7&amp;" days","Current")))))))</f>
        <v/>
      </c>
      <c r="O36" s="19" t="n"/>
    </row>
    <row r="37" ht="25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28" t="n"/>
      <c r="M37" s="29">
        <f>IF($L37="","",IFERROR($L37+VLOOKUP($A37,Assumptions!$A$5:$B$9,2,FALSE),""))</f>
        <v/>
      </c>
      <c r="N37" s="18">
        <f>IF(COUNTA($A37:$L37,$O37)=0,"",IF(OR($A37="",$B37="",$C37="",$I37="",$J37="",$K37=""),"Complete key fields",IF($K37="Contact paused","Contact paused",IF($L37="","Verify contact",IF($M37="","Check facility setup",IF($M37&lt;TODAY(),"Past due",IF($M37&lt;=TODAY()+Assumptions!$K$7,"Due within "&amp;Assumptions!$K$7&amp;" days","Current")))))))</f>
        <v/>
      </c>
      <c r="O37" s="19" t="n"/>
    </row>
    <row r="38" ht="25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28" t="n"/>
      <c r="M38" s="30">
        <f>IF($L38="","",IFERROR($L38+VLOOKUP($A38,Assumptions!$A$5:$B$9,2,FALSE),""))</f>
        <v/>
      </c>
      <c r="N38" s="21">
        <f>IF(COUNTA($A38:$L38,$O38)=0,"",IF(OR($A38="",$B38="",$C38="",$I38="",$J38="",$K38=""),"Complete key fields",IF($K38="Contact paused","Contact paused",IF($L38="","Verify contact",IF($M38="","Check facility setup",IF($M38&lt;TODAY(),"Past due",IF($M38&lt;=TODAY()+Assumptions!$K$7,"Due within "&amp;Assumptions!$K$7&amp;" days","Current")))))))</f>
        <v/>
      </c>
      <c r="O38" s="19" t="n"/>
    </row>
    <row r="39" ht="25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28" t="n"/>
      <c r="M39" s="29">
        <f>IF($L39="","",IFERROR($L39+VLOOKUP($A39,Assumptions!$A$5:$B$9,2,FALSE),""))</f>
        <v/>
      </c>
      <c r="N39" s="18">
        <f>IF(COUNTA($A39:$L39,$O39)=0,"",IF(OR($A39="",$B39="",$C39="",$I39="",$J39="",$K39=""),"Complete key fields",IF($K39="Contact paused","Contact paused",IF($L39="","Verify contact",IF($M39="","Check facility setup",IF($M39&lt;TODAY(),"Past due",IF($M39&lt;=TODAY()+Assumptions!$K$7,"Due within "&amp;Assumptions!$K$7&amp;" days","Current")))))))</f>
        <v/>
      </c>
      <c r="O39" s="19" t="n"/>
    </row>
    <row r="40" ht="25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28" t="n"/>
      <c r="M40" s="30">
        <f>IF($L40="","",IFERROR($L40+VLOOKUP($A40,Assumptions!$A$5:$B$9,2,FALSE),""))</f>
        <v/>
      </c>
      <c r="N40" s="21">
        <f>IF(COUNTA($A40:$L40,$O40)=0,"",IF(OR($A40="",$B40="",$C40="",$I40="",$J40="",$K40=""),"Complete key fields",IF($K40="Contact paused","Contact paused",IF($L40="","Verify contact",IF($M40="","Check facility setup",IF($M40&lt;TODAY(),"Past due",IF($M40&lt;=TODAY()+Assumptions!$K$7,"Due within "&amp;Assumptions!$K$7&amp;" days","Current")))))))</f>
        <v/>
      </c>
      <c r="O40" s="19" t="n"/>
    </row>
    <row r="41" ht="25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28" t="n"/>
      <c r="M41" s="29">
        <f>IF($L41="","",IFERROR($L41+VLOOKUP($A41,Assumptions!$A$5:$B$9,2,FALSE),""))</f>
        <v/>
      </c>
      <c r="N41" s="18">
        <f>IF(COUNTA($A41:$L41,$O41)=0,"",IF(OR($A41="",$B41="",$C41="",$I41="",$J41="",$K41=""),"Complete key fields",IF($K41="Contact paused","Contact paused",IF($L41="","Verify contact",IF($M41="","Check facility setup",IF($M41&lt;TODAY(),"Past due",IF($M41&lt;=TODAY()+Assumptions!$K$7,"Due within "&amp;Assumptions!$K$7&amp;" days","Current")))))))</f>
        <v/>
      </c>
      <c r="O41" s="19" t="n"/>
    </row>
    <row r="42" ht="25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28" t="n"/>
      <c r="M42" s="30">
        <f>IF($L42="","",IFERROR($L42+VLOOKUP($A42,Assumptions!$A$5:$B$9,2,FALSE),""))</f>
        <v/>
      </c>
      <c r="N42" s="21">
        <f>IF(COUNTA($A42:$L42,$O42)=0,"",IF(OR($A42="",$B42="",$C42="",$I42="",$J42="",$K42=""),"Complete key fields",IF($K42="Contact paused","Contact paused",IF($L42="","Verify contact",IF($M42="","Check facility setup",IF($M42&lt;TODAY(),"Past due",IF($M42&lt;=TODAY()+Assumptions!$K$7,"Due within "&amp;Assumptions!$K$7&amp;" days","Current")))))))</f>
        <v/>
      </c>
      <c r="O42" s="19" t="n"/>
    </row>
    <row r="43" ht="25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28" t="n"/>
      <c r="M43" s="29">
        <f>IF($L43="","",IFERROR($L43+VLOOKUP($A43,Assumptions!$A$5:$B$9,2,FALSE),""))</f>
        <v/>
      </c>
      <c r="N43" s="18">
        <f>IF(COUNTA($A43:$L43,$O43)=0,"",IF(OR($A43="",$B43="",$C43="",$I43="",$J43="",$K43=""),"Complete key fields",IF($K43="Contact paused","Contact paused",IF($L43="","Verify contact",IF($M43="","Check facility setup",IF($M43&lt;TODAY(),"Past due",IF($M43&lt;=TODAY()+Assumptions!$K$7,"Due within "&amp;Assumptions!$K$7&amp;" days","Current")))))))</f>
        <v/>
      </c>
      <c r="O43" s="19" t="n"/>
    </row>
    <row r="44" ht="25" customHeight="1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28" t="n"/>
      <c r="M44" s="30">
        <f>IF($L44="","",IFERROR($L44+VLOOKUP($A44,Assumptions!$A$5:$B$9,2,FALSE),""))</f>
        <v/>
      </c>
      <c r="N44" s="21">
        <f>IF(COUNTA($A44:$L44,$O44)=0,"",IF(OR($A44="",$B44="",$C44="",$I44="",$J44="",$K44=""),"Complete key fields",IF($K44="Contact paused","Contact paused",IF($L44="","Verify contact",IF($M44="","Check facility setup",IF($M44&lt;TODAY(),"Past due",IF($M44&lt;=TODAY()+Assumptions!$K$7,"Due within "&amp;Assumptions!$K$7&amp;" days","Current")))))))</f>
        <v/>
      </c>
      <c r="O44" s="19" t="n"/>
    </row>
    <row r="45" ht="25" customHeight="1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28" t="n"/>
      <c r="M45" s="29">
        <f>IF($L45="","",IFERROR($L45+VLOOKUP($A45,Assumptions!$A$5:$B$9,2,FALSE),""))</f>
        <v/>
      </c>
      <c r="N45" s="18">
        <f>IF(COUNTA($A45:$L45,$O45)=0,"",IF(OR($A45="",$B45="",$C45="",$I45="",$J45="",$K45=""),"Complete key fields",IF($K45="Contact paused","Contact paused",IF($L45="","Verify contact",IF($M45="","Check facility setup",IF($M45&lt;TODAY(),"Past due",IF($M45&lt;=TODAY()+Assumptions!$K$7,"Due within "&amp;Assumptions!$K$7&amp;" days","Current")))))))</f>
        <v/>
      </c>
      <c r="O45" s="19" t="n"/>
    </row>
    <row r="46" ht="25" customHeight="1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28" t="n"/>
      <c r="M46" s="30">
        <f>IF($L46="","",IFERROR($L46+VLOOKUP($A46,Assumptions!$A$5:$B$9,2,FALSE),""))</f>
        <v/>
      </c>
      <c r="N46" s="21">
        <f>IF(COUNTA($A46:$L46,$O46)=0,"",IF(OR($A46="",$B46="",$C46="",$I46="",$J46="",$K46=""),"Complete key fields",IF($K46="Contact paused","Contact paused",IF($L46="","Verify contact",IF($M46="","Check facility setup",IF($M46&lt;TODAY(),"Past due",IF($M46&lt;=TODAY()+Assumptions!$K$7,"Due within "&amp;Assumptions!$K$7&amp;" days","Current")))))))</f>
        <v/>
      </c>
      <c r="O46" s="19" t="n"/>
    </row>
    <row r="47" ht="25" customHeight="1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28" t="n"/>
      <c r="M47" s="29">
        <f>IF($L47="","",IFERROR($L47+VLOOKUP($A47,Assumptions!$A$5:$B$9,2,FALSE),""))</f>
        <v/>
      </c>
      <c r="N47" s="18">
        <f>IF(COUNTA($A47:$L47,$O47)=0,"",IF(OR($A47="",$B47="",$C47="",$I47="",$J47="",$K47=""),"Complete key fields",IF($K47="Contact paused","Contact paused",IF($L47="","Verify contact",IF($M47="","Check facility setup",IF($M47&lt;TODAY(),"Past due",IF($M47&lt;=TODAY()+Assumptions!$K$7,"Due within "&amp;Assumptions!$K$7&amp;" days","Current")))))))</f>
        <v/>
      </c>
      <c r="O47" s="19" t="n"/>
    </row>
    <row r="48" ht="25" customHeight="1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28" t="n"/>
      <c r="M48" s="30">
        <f>IF($L48="","",IFERROR($L48+VLOOKUP($A48,Assumptions!$A$5:$B$9,2,FALSE),""))</f>
        <v/>
      </c>
      <c r="N48" s="21">
        <f>IF(COUNTA($A48:$L48,$O48)=0,"",IF(OR($A48="",$B48="",$C48="",$I48="",$J48="",$K48=""),"Complete key fields",IF($K48="Contact paused","Contact paused",IF($L48="","Verify contact",IF($M48="","Check facility setup",IF($M48&lt;TODAY(),"Past due",IF($M48&lt;=TODAY()+Assumptions!$K$7,"Due within "&amp;Assumptions!$K$7&amp;" days","Current")))))))</f>
        <v/>
      </c>
      <c r="O48" s="19" t="n"/>
    </row>
    <row r="49" ht="25" customHeight="1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28" t="n"/>
      <c r="M49" s="29">
        <f>IF($L49="","",IFERROR($L49+VLOOKUP($A49,Assumptions!$A$5:$B$9,2,FALSE),""))</f>
        <v/>
      </c>
      <c r="N49" s="18">
        <f>IF(COUNTA($A49:$L49,$O49)=0,"",IF(OR($A49="",$B49="",$C49="",$I49="",$J49="",$K49=""),"Complete key fields",IF($K49="Contact paused","Contact paused",IF($L49="","Verify contact",IF($M49="","Check facility setup",IF($M49&lt;TODAY(),"Past due",IF($M49&lt;=TODAY()+Assumptions!$K$7,"Due within "&amp;Assumptions!$K$7&amp;" days","Current")))))))</f>
        <v/>
      </c>
      <c r="O49" s="19" t="n"/>
    </row>
    <row r="50" ht="25" customHeight="1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28" t="n"/>
      <c r="M50" s="30">
        <f>IF($L50="","",IFERROR($L50+VLOOKUP($A50,Assumptions!$A$5:$B$9,2,FALSE),""))</f>
        <v/>
      </c>
      <c r="N50" s="21">
        <f>IF(COUNTA($A50:$L50,$O50)=0,"",IF(OR($A50="",$B50="",$C50="",$I50="",$J50="",$K50=""),"Complete key fields",IF($K50="Contact paused","Contact paused",IF($L50="","Verify contact",IF($M50="","Check facility setup",IF($M50&lt;TODAY(),"Past due",IF($M50&lt;=TODAY()+Assumptions!$K$7,"Due within "&amp;Assumptions!$K$7&amp;" days","Current")))))))</f>
        <v/>
      </c>
      <c r="O50" s="19" t="n"/>
    </row>
    <row r="51" ht="25" customHeight="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28" t="n"/>
      <c r="M51" s="29">
        <f>IF($L51="","",IFERROR($L51+VLOOKUP($A51,Assumptions!$A$5:$B$9,2,FALSE),""))</f>
        <v/>
      </c>
      <c r="N51" s="18">
        <f>IF(COUNTA($A51:$L51,$O51)=0,"",IF(OR($A51="",$B51="",$C51="",$I51="",$J51="",$K51=""),"Complete key fields",IF($K51="Contact paused","Contact paused",IF($L51="","Verify contact",IF($M51="","Check facility setup",IF($M51&lt;TODAY(),"Past due",IF($M51&lt;=TODAY()+Assumptions!$K$7,"Due within "&amp;Assumptions!$K$7&amp;" days","Current")))))))</f>
        <v/>
      </c>
      <c r="O51" s="19" t="n"/>
    </row>
    <row r="52" ht="25" customHeight="1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28" t="n"/>
      <c r="M52" s="30">
        <f>IF($L52="","",IFERROR($L52+VLOOKUP($A52,Assumptions!$A$5:$B$9,2,FALSE),""))</f>
        <v/>
      </c>
      <c r="N52" s="21">
        <f>IF(COUNTA($A52:$L52,$O52)=0,"",IF(OR($A52="",$B52="",$C52="",$I52="",$J52="",$K52=""),"Complete key fields",IF($K52="Contact paused","Contact paused",IF($L52="","Verify contact",IF($M52="","Check facility setup",IF($M52&lt;TODAY(),"Past due",IF($M52&lt;=TODAY()+Assumptions!$K$7,"Due within "&amp;Assumptions!$K$7&amp;" days","Current")))))))</f>
        <v/>
      </c>
      <c r="O52" s="19" t="n"/>
    </row>
    <row r="53" ht="25" customHeight="1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28" t="n"/>
      <c r="M53" s="29">
        <f>IF($L53="","",IFERROR($L53+VLOOKUP($A53,Assumptions!$A$5:$B$9,2,FALSE),""))</f>
        <v/>
      </c>
      <c r="N53" s="18">
        <f>IF(COUNTA($A53:$L53,$O53)=0,"",IF(OR($A53="",$B53="",$C53="",$I53="",$J53="",$K53=""),"Complete key fields",IF($K53="Contact paused","Contact paused",IF($L53="","Verify contact",IF($M53="","Check facility setup",IF($M53&lt;TODAY(),"Past due",IF($M53&lt;=TODAY()+Assumptions!$K$7,"Due within "&amp;Assumptions!$K$7&amp;" days","Current")))))))</f>
        <v/>
      </c>
      <c r="O53" s="19" t="n"/>
    </row>
    <row r="54" ht="25" customHeight="1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28" t="n"/>
      <c r="M54" s="30">
        <f>IF($L54="","",IFERROR($L54+VLOOKUP($A54,Assumptions!$A$5:$B$9,2,FALSE),""))</f>
        <v/>
      </c>
      <c r="N54" s="21">
        <f>IF(COUNTA($A54:$L54,$O54)=0,"",IF(OR($A54="",$B54="",$C54="",$I54="",$J54="",$K54=""),"Complete key fields",IF($K54="Contact paused","Contact paused",IF($L54="","Verify contact",IF($M54="","Check facility setup",IF($M54&lt;TODAY(),"Past due",IF($M54&lt;=TODAY()+Assumptions!$K$7,"Due within "&amp;Assumptions!$K$7&amp;" days","Current")))))))</f>
        <v/>
      </c>
      <c r="O54" s="19" t="n"/>
    </row>
    <row r="55" ht="25" customHeight="1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28" t="n"/>
      <c r="M55" s="29">
        <f>IF($L55="","",IFERROR($L55+VLOOKUP($A55,Assumptions!$A$5:$B$9,2,FALSE),""))</f>
        <v/>
      </c>
      <c r="N55" s="18">
        <f>IF(COUNTA($A55:$L55,$O55)=0,"",IF(OR($A55="",$B55="",$C55="",$I55="",$J55="",$K55=""),"Complete key fields",IF($K55="Contact paused","Contact paused",IF($L55="","Verify contact",IF($M55="","Check facility setup",IF($M55&lt;TODAY(),"Past due",IF($M55&lt;=TODAY()+Assumptions!$K$7,"Due within "&amp;Assumptions!$K$7&amp;" days","Current")))))))</f>
        <v/>
      </c>
      <c r="O55" s="19" t="n"/>
    </row>
    <row r="56" ht="25" customHeight="1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28" t="n"/>
      <c r="M56" s="30">
        <f>IF($L56="","",IFERROR($L56+VLOOKUP($A56,Assumptions!$A$5:$B$9,2,FALSE),""))</f>
        <v/>
      </c>
      <c r="N56" s="21">
        <f>IF(COUNTA($A56:$L56,$O56)=0,"",IF(OR($A56="",$B56="",$C56="",$I56="",$J56="",$K56=""),"Complete key fields",IF($K56="Contact paused","Contact paused",IF($L56="","Verify contact",IF($M56="","Check facility setup",IF($M56&lt;TODAY(),"Past due",IF($M56&lt;=TODAY()+Assumptions!$K$7,"Due within "&amp;Assumptions!$K$7&amp;" days","Current")))))))</f>
        <v/>
      </c>
      <c r="O56" s="19" t="n"/>
    </row>
    <row r="57" ht="25" customHeight="1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28" t="n"/>
      <c r="M57" s="29">
        <f>IF($L57="","",IFERROR($L57+VLOOKUP($A57,Assumptions!$A$5:$B$9,2,FALSE),""))</f>
        <v/>
      </c>
      <c r="N57" s="18">
        <f>IF(COUNTA($A57:$L57,$O57)=0,"",IF(OR($A57="",$B57="",$C57="",$I57="",$J57="",$K57=""),"Complete key fields",IF($K57="Contact paused","Contact paused",IF($L57="","Verify contact",IF($M57="","Check facility setup",IF($M57&lt;TODAY(),"Past due",IF($M57&lt;=TODAY()+Assumptions!$K$7,"Due within "&amp;Assumptions!$K$7&amp;" days","Current")))))))</f>
        <v/>
      </c>
      <c r="O57" s="19" t="n"/>
    </row>
    <row r="58" ht="25" customHeight="1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28" t="n"/>
      <c r="M58" s="30">
        <f>IF($L58="","",IFERROR($L58+VLOOKUP($A58,Assumptions!$A$5:$B$9,2,FALSE),""))</f>
        <v/>
      </c>
      <c r="N58" s="21">
        <f>IF(COUNTA($A58:$L58,$O58)=0,"",IF(OR($A58="",$B58="",$C58="",$I58="",$J58="",$K58=""),"Complete key fields",IF($K58="Contact paused","Contact paused",IF($L58="","Verify contact",IF($M58="","Check facility setup",IF($M58&lt;TODAY(),"Past due",IF($M58&lt;=TODAY()+Assumptions!$K$7,"Due within "&amp;Assumptions!$K$7&amp;" days","Current")))))))</f>
        <v/>
      </c>
      <c r="O58" s="19" t="n"/>
    </row>
    <row r="59" ht="25" customHeight="1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28" t="n"/>
      <c r="M59" s="29">
        <f>IF($L59="","",IFERROR($L59+VLOOKUP($A59,Assumptions!$A$5:$B$9,2,FALSE),""))</f>
        <v/>
      </c>
      <c r="N59" s="18">
        <f>IF(COUNTA($A59:$L59,$O59)=0,"",IF(OR($A59="",$B59="",$C59="",$I59="",$J59="",$K59=""),"Complete key fields",IF($K59="Contact paused","Contact paused",IF($L59="","Verify contact",IF($M59="","Check facility setup",IF($M59&lt;TODAY(),"Past due",IF($M59&lt;=TODAY()+Assumptions!$K$7,"Due within "&amp;Assumptions!$K$7&amp;" days","Current")))))))</f>
        <v/>
      </c>
      <c r="O59" s="19" t="n"/>
    </row>
    <row r="60" ht="25" customHeight="1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28" t="n"/>
      <c r="M60" s="30">
        <f>IF($L60="","",IFERROR($L60+VLOOKUP($A60,Assumptions!$A$5:$B$9,2,FALSE),""))</f>
        <v/>
      </c>
      <c r="N60" s="21">
        <f>IF(COUNTA($A60:$L60,$O60)=0,"",IF(OR($A60="",$B60="",$C60="",$I60="",$J60="",$K60=""),"Complete key fields",IF($K60="Contact paused","Contact paused",IF($L60="","Verify contact",IF($M60="","Check facility setup",IF($M60&lt;TODAY(),"Past due",IF($M60&lt;=TODAY()+Assumptions!$K$7,"Due within "&amp;Assumptions!$K$7&amp;" days","Current")))))))</f>
        <v/>
      </c>
      <c r="O60" s="19" t="n"/>
    </row>
    <row r="61" ht="25" customHeight="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28" t="n"/>
      <c r="M61" s="29">
        <f>IF($L61="","",IFERROR($L61+VLOOKUP($A61,Assumptions!$A$5:$B$9,2,FALSE),""))</f>
        <v/>
      </c>
      <c r="N61" s="18">
        <f>IF(COUNTA($A61:$L61,$O61)=0,"",IF(OR($A61="",$B61="",$C61="",$I61="",$J61="",$K61=""),"Complete key fields",IF($K61="Contact paused","Contact paused",IF($L61="","Verify contact",IF($M61="","Check facility setup",IF($M61&lt;TODAY(),"Past due",IF($M61&lt;=TODAY()+Assumptions!$K$7,"Due within "&amp;Assumptions!$K$7&amp;" days","Current")))))))</f>
        <v/>
      </c>
      <c r="O61" s="19" t="n"/>
    </row>
    <row r="62" ht="25" customHeight="1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28" t="n"/>
      <c r="M62" s="30">
        <f>IF($L62="","",IFERROR($L62+VLOOKUP($A62,Assumptions!$A$5:$B$9,2,FALSE),""))</f>
        <v/>
      </c>
      <c r="N62" s="21">
        <f>IF(COUNTA($A62:$L62,$O62)=0,"",IF(OR($A62="",$B62="",$C62="",$I62="",$J62="",$K62=""),"Complete key fields",IF($K62="Contact paused","Contact paused",IF($L62="","Verify contact",IF($M62="","Check facility setup",IF($M62&lt;TODAY(),"Past due",IF($M62&lt;=TODAY()+Assumptions!$K$7,"Due within "&amp;Assumptions!$K$7&amp;" days","Current")))))))</f>
        <v/>
      </c>
      <c r="O62" s="19" t="n"/>
    </row>
    <row r="63" ht="25" customHeight="1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28" t="n"/>
      <c r="M63" s="29">
        <f>IF($L63="","",IFERROR($L63+VLOOKUP($A63,Assumptions!$A$5:$B$9,2,FALSE),""))</f>
        <v/>
      </c>
      <c r="N63" s="18">
        <f>IF(COUNTA($A63:$L63,$O63)=0,"",IF(OR($A63="",$B63="",$C63="",$I63="",$J63="",$K63=""),"Complete key fields",IF($K63="Contact paused","Contact paused",IF($L63="","Verify contact",IF($M63="","Check facility setup",IF($M63&lt;TODAY(),"Past due",IF($M63&lt;=TODAY()+Assumptions!$K$7,"Due within "&amp;Assumptions!$K$7&amp;" days","Current")))))))</f>
        <v/>
      </c>
      <c r="O63" s="19" t="n"/>
    </row>
    <row r="64" ht="25" customHeight="1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28" t="n"/>
      <c r="M64" s="30">
        <f>IF($L64="","",IFERROR($L64+VLOOKUP($A64,Assumptions!$A$5:$B$9,2,FALSE),""))</f>
        <v/>
      </c>
      <c r="N64" s="21">
        <f>IF(COUNTA($A64:$L64,$O64)=0,"",IF(OR($A64="",$B64="",$C64="",$I64="",$J64="",$K64=""),"Complete key fields",IF($K64="Contact paused","Contact paused",IF($L64="","Verify contact",IF($M64="","Check facility setup",IF($M64&lt;TODAY(),"Past due",IF($M64&lt;=TODAY()+Assumptions!$K$7,"Due within "&amp;Assumptions!$K$7&amp;" days","Current")))))))</f>
        <v/>
      </c>
      <c r="O64" s="19" t="n"/>
    </row>
    <row r="65" ht="25" customHeight="1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28" t="n"/>
      <c r="M65" s="29">
        <f>IF($L65="","",IFERROR($L65+VLOOKUP($A65,Assumptions!$A$5:$B$9,2,FALSE),""))</f>
        <v/>
      </c>
      <c r="N65" s="18">
        <f>IF(COUNTA($A65:$L65,$O65)=0,"",IF(OR($A65="",$B65="",$C65="",$I65="",$J65="",$K65=""),"Complete key fields",IF($K65="Contact paused","Contact paused",IF($L65="","Verify contact",IF($M65="","Check facility setup",IF($M65&lt;TODAY(),"Past due",IF($M65&lt;=TODAY()+Assumptions!$K$7,"Due within "&amp;Assumptions!$K$7&amp;" days","Current")))))))</f>
        <v/>
      </c>
      <c r="O65" s="19" t="n"/>
    </row>
    <row r="66" ht="25" customHeight="1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28" t="n"/>
      <c r="M66" s="30">
        <f>IF($L66="","",IFERROR($L66+VLOOKUP($A66,Assumptions!$A$5:$B$9,2,FALSE),""))</f>
        <v/>
      </c>
      <c r="N66" s="21">
        <f>IF(COUNTA($A66:$L66,$O66)=0,"",IF(OR($A66="",$B66="",$C66="",$I66="",$J66="",$K66=""),"Complete key fields",IF($K66="Contact paused","Contact paused",IF($L66="","Verify contact",IF($M66="","Check facility setup",IF($M66&lt;TODAY(),"Past due",IF($M66&lt;=TODAY()+Assumptions!$K$7,"Due within "&amp;Assumptions!$K$7&amp;" days","Current")))))))</f>
        <v/>
      </c>
      <c r="O66" s="19" t="n"/>
    </row>
    <row r="67" ht="25" customHeight="1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28" t="n"/>
      <c r="M67" s="29">
        <f>IF($L67="","",IFERROR($L67+VLOOKUP($A67,Assumptions!$A$5:$B$9,2,FALSE),""))</f>
        <v/>
      </c>
      <c r="N67" s="18">
        <f>IF(COUNTA($A67:$L67,$O67)=0,"",IF(OR($A67="",$B67="",$C67="",$I67="",$J67="",$K67=""),"Complete key fields",IF($K67="Contact paused","Contact paused",IF($L67="","Verify contact",IF($M67="","Check facility setup",IF($M67&lt;TODAY(),"Past due",IF($M67&lt;=TODAY()+Assumptions!$K$7,"Due within "&amp;Assumptions!$K$7&amp;" days","Current")))))))</f>
        <v/>
      </c>
      <c r="O67" s="19" t="n"/>
    </row>
    <row r="68" ht="25" customHeight="1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28" t="n"/>
      <c r="M68" s="30">
        <f>IF($L68="","",IFERROR($L68+VLOOKUP($A68,Assumptions!$A$5:$B$9,2,FALSE),""))</f>
        <v/>
      </c>
      <c r="N68" s="21">
        <f>IF(COUNTA($A68:$L68,$O68)=0,"",IF(OR($A68="",$B68="",$C68="",$I68="",$J68="",$K68=""),"Complete key fields",IF($K68="Contact paused","Contact paused",IF($L68="","Verify contact",IF($M68="","Check facility setup",IF($M68&lt;TODAY(),"Past due",IF($M68&lt;=TODAY()+Assumptions!$K$7,"Due within "&amp;Assumptions!$K$7&amp;" days","Current")))))))</f>
        <v/>
      </c>
      <c r="O68" s="19" t="n"/>
    </row>
    <row r="69" ht="25" customHeight="1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28" t="n"/>
      <c r="M69" s="29">
        <f>IF($L69="","",IFERROR($L69+VLOOKUP($A69,Assumptions!$A$5:$B$9,2,FALSE),""))</f>
        <v/>
      </c>
      <c r="N69" s="18">
        <f>IF(COUNTA($A69:$L69,$O69)=0,"",IF(OR($A69="",$B69="",$C69="",$I69="",$J69="",$K69=""),"Complete key fields",IF($K69="Contact paused","Contact paused",IF($L69="","Verify contact",IF($M69="","Check facility setup",IF($M69&lt;TODAY(),"Past due",IF($M69&lt;=TODAY()+Assumptions!$K$7,"Due within "&amp;Assumptions!$K$7&amp;" days","Current")))))))</f>
        <v/>
      </c>
      <c r="O69" s="19" t="n"/>
    </row>
    <row r="70" ht="25" customHeight="1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28" t="n"/>
      <c r="M70" s="30">
        <f>IF($L70="","",IFERROR($L70+VLOOKUP($A70,Assumptions!$A$5:$B$9,2,FALSE),""))</f>
        <v/>
      </c>
      <c r="N70" s="21">
        <f>IF(COUNTA($A70:$L70,$O70)=0,"",IF(OR($A70="",$B70="",$C70="",$I70="",$J70="",$K70=""),"Complete key fields",IF($K70="Contact paused","Contact paused",IF($L70="","Verify contact",IF($M70="","Check facility setup",IF($M70&lt;TODAY(),"Past due",IF($M70&lt;=TODAY()+Assumptions!$K$7,"Due within "&amp;Assumptions!$K$7&amp;" days","Current")))))))</f>
        <v/>
      </c>
      <c r="O70" s="19" t="n"/>
    </row>
    <row r="71" ht="25" customHeight="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28" t="n"/>
      <c r="M71" s="29">
        <f>IF($L71="","",IFERROR($L71+VLOOKUP($A71,Assumptions!$A$5:$B$9,2,FALSE),""))</f>
        <v/>
      </c>
      <c r="N71" s="18">
        <f>IF(COUNTA($A71:$L71,$O71)=0,"",IF(OR($A71="",$B71="",$C71="",$I71="",$J71="",$K71=""),"Complete key fields",IF($K71="Contact paused","Contact paused",IF($L71="","Verify contact",IF($M71="","Check facility setup",IF($M71&lt;TODAY(),"Past due",IF($M71&lt;=TODAY()+Assumptions!$K$7,"Due within "&amp;Assumptions!$K$7&amp;" days","Current")))))))</f>
        <v/>
      </c>
      <c r="O71" s="19" t="n"/>
    </row>
    <row r="72" ht="25" customHeight="1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28" t="n"/>
      <c r="M72" s="30">
        <f>IF($L72="","",IFERROR($L72+VLOOKUP($A72,Assumptions!$A$5:$B$9,2,FALSE),""))</f>
        <v/>
      </c>
      <c r="N72" s="21">
        <f>IF(COUNTA($A72:$L72,$O72)=0,"",IF(OR($A72="",$B72="",$C72="",$I72="",$J72="",$K72=""),"Complete key fields",IF($K72="Contact paused","Contact paused",IF($L72="","Verify contact",IF($M72="","Check facility setup",IF($M72&lt;TODAY(),"Past due",IF($M72&lt;=TODAY()+Assumptions!$K$7,"Due within "&amp;Assumptions!$K$7&amp;" days","Current")))))))</f>
        <v/>
      </c>
      <c r="O72" s="19" t="n"/>
    </row>
    <row r="73" ht="25" customHeight="1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28" t="n"/>
      <c r="M73" s="29">
        <f>IF($L73="","",IFERROR($L73+VLOOKUP($A73,Assumptions!$A$5:$B$9,2,FALSE),""))</f>
        <v/>
      </c>
      <c r="N73" s="18">
        <f>IF(COUNTA($A73:$L73,$O73)=0,"",IF(OR($A73="",$B73="",$C73="",$I73="",$J73="",$K73=""),"Complete key fields",IF($K73="Contact paused","Contact paused",IF($L73="","Verify contact",IF($M73="","Check facility setup",IF($M73&lt;TODAY(),"Past due",IF($M73&lt;=TODAY()+Assumptions!$K$7,"Due within "&amp;Assumptions!$K$7&amp;" days","Current")))))))</f>
        <v/>
      </c>
      <c r="O73" s="19" t="n"/>
    </row>
    <row r="74" ht="25" customHeight="1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28" t="n"/>
      <c r="M74" s="30">
        <f>IF($L74="","",IFERROR($L74+VLOOKUP($A74,Assumptions!$A$5:$B$9,2,FALSE),""))</f>
        <v/>
      </c>
      <c r="N74" s="21">
        <f>IF(COUNTA($A74:$L74,$O74)=0,"",IF(OR($A74="",$B74="",$C74="",$I74="",$J74="",$K74=""),"Complete key fields",IF($K74="Contact paused","Contact paused",IF($L74="","Verify contact",IF($M74="","Check facility setup",IF($M74&lt;TODAY(),"Past due",IF($M74&lt;=TODAY()+Assumptions!$K$7,"Due within "&amp;Assumptions!$K$7&amp;" days","Current")))))))</f>
        <v/>
      </c>
      <c r="O74" s="19" t="n"/>
    </row>
    <row r="75" ht="25" customHeight="1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28" t="n"/>
      <c r="M75" s="29">
        <f>IF($L75="","",IFERROR($L75+VLOOKUP($A75,Assumptions!$A$5:$B$9,2,FALSE),""))</f>
        <v/>
      </c>
      <c r="N75" s="18">
        <f>IF(COUNTA($A75:$L75,$O75)=0,"",IF(OR($A75="",$B75="",$C75="",$I75="",$J75="",$K75=""),"Complete key fields",IF($K75="Contact paused","Contact paused",IF($L75="","Verify contact",IF($M75="","Check facility setup",IF($M75&lt;TODAY(),"Past due",IF($M75&lt;=TODAY()+Assumptions!$K$7,"Due within "&amp;Assumptions!$K$7&amp;" days","Current")))))))</f>
        <v/>
      </c>
      <c r="O75" s="19" t="n"/>
    </row>
    <row r="76" ht="25" customHeight="1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28" t="n"/>
      <c r="M76" s="30">
        <f>IF($L76="","",IFERROR($L76+VLOOKUP($A76,Assumptions!$A$5:$B$9,2,FALSE),""))</f>
        <v/>
      </c>
      <c r="N76" s="21">
        <f>IF(COUNTA($A76:$L76,$O76)=0,"",IF(OR($A76="",$B76="",$C76="",$I76="",$J76="",$K76=""),"Complete key fields",IF($K76="Contact paused","Contact paused",IF($L76="","Verify contact",IF($M76="","Check facility setup",IF($M76&lt;TODAY(),"Past due",IF($M76&lt;=TODAY()+Assumptions!$K$7,"Due within "&amp;Assumptions!$K$7&amp;" days","Current")))))))</f>
        <v/>
      </c>
      <c r="O76" s="19" t="n"/>
    </row>
    <row r="77" ht="25" customHeight="1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28" t="n"/>
      <c r="M77" s="29">
        <f>IF($L77="","",IFERROR($L77+VLOOKUP($A77,Assumptions!$A$5:$B$9,2,FALSE),""))</f>
        <v/>
      </c>
      <c r="N77" s="18">
        <f>IF(COUNTA($A77:$L77,$O77)=0,"",IF(OR($A77="",$B77="",$C77="",$I77="",$J77="",$K77=""),"Complete key fields",IF($K77="Contact paused","Contact paused",IF($L77="","Verify contact",IF($M77="","Check facility setup",IF($M77&lt;TODAY(),"Past due",IF($M77&lt;=TODAY()+Assumptions!$K$7,"Due within "&amp;Assumptions!$K$7&amp;" days","Current")))))))</f>
        <v/>
      </c>
      <c r="O77" s="19" t="n"/>
    </row>
    <row r="78" ht="25" customHeight="1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28" t="n"/>
      <c r="M78" s="30">
        <f>IF($L78="","",IFERROR($L78+VLOOKUP($A78,Assumptions!$A$5:$B$9,2,FALSE),""))</f>
        <v/>
      </c>
      <c r="N78" s="21">
        <f>IF(COUNTA($A78:$L78,$O78)=0,"",IF(OR($A78="",$B78="",$C78="",$I78="",$J78="",$K78=""),"Complete key fields",IF($K78="Contact paused","Contact paused",IF($L78="","Verify contact",IF($M78="","Check facility setup",IF($M78&lt;TODAY(),"Past due",IF($M78&lt;=TODAY()+Assumptions!$K$7,"Due within "&amp;Assumptions!$K$7&amp;" days","Current")))))))</f>
        <v/>
      </c>
      <c r="O78" s="19" t="n"/>
    </row>
    <row r="79" ht="25" customHeight="1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28" t="n"/>
      <c r="M79" s="29">
        <f>IF($L79="","",IFERROR($L79+VLOOKUP($A79,Assumptions!$A$5:$B$9,2,FALSE),""))</f>
        <v/>
      </c>
      <c r="N79" s="18">
        <f>IF(COUNTA($A79:$L79,$O79)=0,"",IF(OR($A79="",$B79="",$C79="",$I79="",$J79="",$K79=""),"Complete key fields",IF($K79="Contact paused","Contact paused",IF($L79="","Verify contact",IF($M79="","Check facility setup",IF($M79&lt;TODAY(),"Past due",IF($M79&lt;=TODAY()+Assumptions!$K$7,"Due within "&amp;Assumptions!$K$7&amp;" days","Current")))))))</f>
        <v/>
      </c>
      <c r="O79" s="19" t="n"/>
    </row>
    <row r="80" ht="25" customHeight="1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28" t="n"/>
      <c r="M80" s="30">
        <f>IF($L80="","",IFERROR($L80+VLOOKUP($A80,Assumptions!$A$5:$B$9,2,FALSE),""))</f>
        <v/>
      </c>
      <c r="N80" s="21">
        <f>IF(COUNTA($A80:$L80,$O80)=0,"",IF(OR($A80="",$B80="",$C80="",$I80="",$J80="",$K80=""),"Complete key fields",IF($K80="Contact paused","Contact paused",IF($L80="","Verify contact",IF($M80="","Check facility setup",IF($M80&lt;TODAY(),"Past due",IF($M80&lt;=TODAY()+Assumptions!$K$7,"Due within "&amp;Assumptions!$K$7&amp;" days","Current")))))))</f>
        <v/>
      </c>
      <c r="O80" s="19" t="n"/>
    </row>
    <row r="81" ht="25" customHeight="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28" t="n"/>
      <c r="M81" s="29">
        <f>IF($L81="","",IFERROR($L81+VLOOKUP($A81,Assumptions!$A$5:$B$9,2,FALSE),""))</f>
        <v/>
      </c>
      <c r="N81" s="18">
        <f>IF(COUNTA($A81:$L81,$O81)=0,"",IF(OR($A81="",$B81="",$C81="",$I81="",$J81="",$K81=""),"Complete key fields",IF($K81="Contact paused","Contact paused",IF($L81="","Verify contact",IF($M81="","Check facility setup",IF($M81&lt;TODAY(),"Past due",IF($M81&lt;=TODAY()+Assumptions!$K$7,"Due within "&amp;Assumptions!$K$7&amp;" days","Current")))))))</f>
        <v/>
      </c>
      <c r="O81" s="19" t="n"/>
    </row>
    <row r="82" ht="25" customHeight="1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28" t="n"/>
      <c r="M82" s="30">
        <f>IF($L82="","",IFERROR($L82+VLOOKUP($A82,Assumptions!$A$5:$B$9,2,FALSE),""))</f>
        <v/>
      </c>
      <c r="N82" s="21">
        <f>IF(COUNTA($A82:$L82,$O82)=0,"",IF(OR($A82="",$B82="",$C82="",$I82="",$J82="",$K82=""),"Complete key fields",IF($K82="Contact paused","Contact paused",IF($L82="","Verify contact",IF($M82="","Check facility setup",IF($M82&lt;TODAY(),"Past due",IF($M82&lt;=TODAY()+Assumptions!$K$7,"Due within "&amp;Assumptions!$K$7&amp;" days","Current")))))))</f>
        <v/>
      </c>
      <c r="O82" s="19" t="n"/>
    </row>
    <row r="83" ht="25" customHeight="1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28" t="n"/>
      <c r="M83" s="29">
        <f>IF($L83="","",IFERROR($L83+VLOOKUP($A83,Assumptions!$A$5:$B$9,2,FALSE),""))</f>
        <v/>
      </c>
      <c r="N83" s="18">
        <f>IF(COUNTA($A83:$L83,$O83)=0,"",IF(OR($A83="",$B83="",$C83="",$I83="",$J83="",$K83=""),"Complete key fields",IF($K83="Contact paused","Contact paused",IF($L83="","Verify contact",IF($M83="","Check facility setup",IF($M83&lt;TODAY(),"Past due",IF($M83&lt;=TODAY()+Assumptions!$K$7,"Due within "&amp;Assumptions!$K$7&amp;" days","Current")))))))</f>
        <v/>
      </c>
      <c r="O83" s="19" t="n"/>
    </row>
    <row r="84" ht="25" customHeight="1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28" t="n"/>
      <c r="M84" s="30">
        <f>IF($L84="","",IFERROR($L84+VLOOKUP($A84,Assumptions!$A$5:$B$9,2,FALSE),""))</f>
        <v/>
      </c>
      <c r="N84" s="21">
        <f>IF(COUNTA($A84:$L84,$O84)=0,"",IF(OR($A84="",$B84="",$C84="",$I84="",$J84="",$K84=""),"Complete key fields",IF($K84="Contact paused","Contact paused",IF($L84="","Verify contact",IF($M84="","Check facility setup",IF($M84&lt;TODAY(),"Past due",IF($M84&lt;=TODAY()+Assumptions!$K$7,"Due within "&amp;Assumptions!$K$7&amp;" days","Current")))))))</f>
        <v/>
      </c>
      <c r="O84" s="19" t="n"/>
    </row>
    <row r="85" ht="25" customHeight="1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28" t="n"/>
      <c r="M85" s="29">
        <f>IF($L85="","",IFERROR($L85+VLOOKUP($A85,Assumptions!$A$5:$B$9,2,FALSE),""))</f>
        <v/>
      </c>
      <c r="N85" s="18">
        <f>IF(COUNTA($A85:$L85,$O85)=0,"",IF(OR($A85="",$B85="",$C85="",$I85="",$J85="",$K85=""),"Complete key fields",IF($K85="Contact paused","Contact paused",IF($L85="","Verify contact",IF($M85="","Check facility setup",IF($M85&lt;TODAY(),"Past due",IF($M85&lt;=TODAY()+Assumptions!$K$7,"Due within "&amp;Assumptions!$K$7&amp;" days","Current")))))))</f>
        <v/>
      </c>
      <c r="O85" s="19" t="n"/>
    </row>
    <row r="86" ht="25" customHeight="1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28" t="n"/>
      <c r="M86" s="30">
        <f>IF($L86="","",IFERROR($L86+VLOOKUP($A86,Assumptions!$A$5:$B$9,2,FALSE),""))</f>
        <v/>
      </c>
      <c r="N86" s="21">
        <f>IF(COUNTA($A86:$L86,$O86)=0,"",IF(OR($A86="",$B86="",$C86="",$I86="",$J86="",$K86=""),"Complete key fields",IF($K86="Contact paused","Contact paused",IF($L86="","Verify contact",IF($M86="","Check facility setup",IF($M86&lt;TODAY(),"Past due",IF($M86&lt;=TODAY()+Assumptions!$K$7,"Due within "&amp;Assumptions!$K$7&amp;" days","Current")))))))</f>
        <v/>
      </c>
      <c r="O86" s="19" t="n"/>
    </row>
    <row r="87" ht="25" customHeight="1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28" t="n"/>
      <c r="M87" s="29">
        <f>IF($L87="","",IFERROR($L87+VLOOKUP($A87,Assumptions!$A$5:$B$9,2,FALSE),""))</f>
        <v/>
      </c>
      <c r="N87" s="18">
        <f>IF(COUNTA($A87:$L87,$O87)=0,"",IF(OR($A87="",$B87="",$C87="",$I87="",$J87="",$K87=""),"Complete key fields",IF($K87="Contact paused","Contact paused",IF($L87="","Verify contact",IF($M87="","Check facility setup",IF($M87&lt;TODAY(),"Past due",IF($M87&lt;=TODAY()+Assumptions!$K$7,"Due within "&amp;Assumptions!$K$7&amp;" days","Current")))))))</f>
        <v/>
      </c>
      <c r="O87" s="19" t="n"/>
    </row>
    <row r="88" ht="25" customHeight="1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28" t="n"/>
      <c r="M88" s="30">
        <f>IF($L88="","",IFERROR($L88+VLOOKUP($A88,Assumptions!$A$5:$B$9,2,FALSE),""))</f>
        <v/>
      </c>
      <c r="N88" s="21">
        <f>IF(COUNTA($A88:$L88,$O88)=0,"",IF(OR($A88="",$B88="",$C88="",$I88="",$J88="",$K88=""),"Complete key fields",IF($K88="Contact paused","Contact paused",IF($L88="","Verify contact",IF($M88="","Check facility setup",IF($M88&lt;TODAY(),"Past due",IF($M88&lt;=TODAY()+Assumptions!$K$7,"Due within "&amp;Assumptions!$K$7&amp;" days","Current")))))))</f>
        <v/>
      </c>
      <c r="O88" s="19" t="n"/>
    </row>
    <row r="89" ht="25" customHeight="1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28" t="n"/>
      <c r="M89" s="29">
        <f>IF($L89="","",IFERROR($L89+VLOOKUP($A89,Assumptions!$A$5:$B$9,2,FALSE),""))</f>
        <v/>
      </c>
      <c r="N89" s="18">
        <f>IF(COUNTA($A89:$L89,$O89)=0,"",IF(OR($A89="",$B89="",$C89="",$I89="",$J89="",$K89=""),"Complete key fields",IF($K89="Contact paused","Contact paused",IF($L89="","Verify contact",IF($M89="","Check facility setup",IF($M89&lt;TODAY(),"Past due",IF($M89&lt;=TODAY()+Assumptions!$K$7,"Due within "&amp;Assumptions!$K$7&amp;" days","Current")))))))</f>
        <v/>
      </c>
      <c r="O89" s="19" t="n"/>
    </row>
    <row r="90" ht="25" customHeight="1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28" t="n"/>
      <c r="M90" s="30">
        <f>IF($L90="","",IFERROR($L90+VLOOKUP($A90,Assumptions!$A$5:$B$9,2,FALSE),""))</f>
        <v/>
      </c>
      <c r="N90" s="21">
        <f>IF(COUNTA($A90:$L90,$O90)=0,"",IF(OR($A90="",$B90="",$C90="",$I90="",$J90="",$K90=""),"Complete key fields",IF($K90="Contact paused","Contact paused",IF($L90="","Verify contact",IF($M90="","Check facility setup",IF($M90&lt;TODAY(),"Past due",IF($M90&lt;=TODAY()+Assumptions!$K$7,"Due within "&amp;Assumptions!$K$7&amp;" days","Current")))))))</f>
        <v/>
      </c>
      <c r="O90" s="19" t="n"/>
    </row>
    <row r="91" ht="25" customHeight="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28" t="n"/>
      <c r="M91" s="29">
        <f>IF($L91="","",IFERROR($L91+VLOOKUP($A91,Assumptions!$A$5:$B$9,2,FALSE),""))</f>
        <v/>
      </c>
      <c r="N91" s="18">
        <f>IF(COUNTA($A91:$L91,$O91)=0,"",IF(OR($A91="",$B91="",$C91="",$I91="",$J91="",$K91=""),"Complete key fields",IF($K91="Contact paused","Contact paused",IF($L91="","Verify contact",IF($M91="","Check facility setup",IF($M91&lt;TODAY(),"Past due",IF($M91&lt;=TODAY()+Assumptions!$K$7,"Due within "&amp;Assumptions!$K$7&amp;" days","Current")))))))</f>
        <v/>
      </c>
      <c r="O91" s="19" t="n"/>
    </row>
    <row r="92" ht="25" customHeight="1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28" t="n"/>
      <c r="M92" s="30">
        <f>IF($L92="","",IFERROR($L92+VLOOKUP($A92,Assumptions!$A$5:$B$9,2,FALSE),""))</f>
        <v/>
      </c>
      <c r="N92" s="21">
        <f>IF(COUNTA($A92:$L92,$O92)=0,"",IF(OR($A92="",$B92="",$C92="",$I92="",$J92="",$K92=""),"Complete key fields",IF($K92="Contact paused","Contact paused",IF($L92="","Verify contact",IF($M92="","Check facility setup",IF($M92&lt;TODAY(),"Past due",IF($M92&lt;=TODAY()+Assumptions!$K$7,"Due within "&amp;Assumptions!$K$7&amp;" days","Current")))))))</f>
        <v/>
      </c>
      <c r="O92" s="19" t="n"/>
    </row>
    <row r="93" ht="25" customHeight="1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28" t="n"/>
      <c r="M93" s="29">
        <f>IF($L93="","",IFERROR($L93+VLOOKUP($A93,Assumptions!$A$5:$B$9,2,FALSE),""))</f>
        <v/>
      </c>
      <c r="N93" s="18">
        <f>IF(COUNTA($A93:$L93,$O93)=0,"",IF(OR($A93="",$B93="",$C93="",$I93="",$J93="",$K93=""),"Complete key fields",IF($K93="Contact paused","Contact paused",IF($L93="","Verify contact",IF($M93="","Check facility setup",IF($M93&lt;TODAY(),"Past due",IF($M93&lt;=TODAY()+Assumptions!$K$7,"Due within "&amp;Assumptions!$K$7&amp;" days","Current")))))))</f>
        <v/>
      </c>
      <c r="O93" s="19" t="n"/>
    </row>
    <row r="94" ht="25" customHeight="1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28" t="n"/>
      <c r="M94" s="30">
        <f>IF($L94="","",IFERROR($L94+VLOOKUP($A94,Assumptions!$A$5:$B$9,2,FALSE),""))</f>
        <v/>
      </c>
      <c r="N94" s="21">
        <f>IF(COUNTA($A94:$L94,$O94)=0,"",IF(OR($A94="",$B94="",$C94="",$I94="",$J94="",$K94=""),"Complete key fields",IF($K94="Contact paused","Contact paused",IF($L94="","Verify contact",IF($M94="","Check facility setup",IF($M94&lt;TODAY(),"Past due",IF($M94&lt;=TODAY()+Assumptions!$K$7,"Due within "&amp;Assumptions!$K$7&amp;" days","Current")))))))</f>
        <v/>
      </c>
      <c r="O94" s="19" t="n"/>
    </row>
    <row r="95" ht="25" customHeight="1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28" t="n"/>
      <c r="M95" s="29">
        <f>IF($L95="","",IFERROR($L95+VLOOKUP($A95,Assumptions!$A$5:$B$9,2,FALSE),""))</f>
        <v/>
      </c>
      <c r="N95" s="18">
        <f>IF(COUNTA($A95:$L95,$O95)=0,"",IF(OR($A95="",$B95="",$C95="",$I95="",$J95="",$K95=""),"Complete key fields",IF($K95="Contact paused","Contact paused",IF($L95="","Verify contact",IF($M95="","Check facility setup",IF($M95&lt;TODAY(),"Past due",IF($M95&lt;=TODAY()+Assumptions!$K$7,"Due within "&amp;Assumptions!$K$7&amp;" days","Current")))))))</f>
        <v/>
      </c>
      <c r="O95" s="19" t="n"/>
    </row>
    <row r="96" ht="25" customHeight="1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28" t="n"/>
      <c r="M96" s="30">
        <f>IF($L96="","",IFERROR($L96+VLOOKUP($A96,Assumptions!$A$5:$B$9,2,FALSE),""))</f>
        <v/>
      </c>
      <c r="N96" s="21">
        <f>IF(COUNTA($A96:$L96,$O96)=0,"",IF(OR($A96="",$B96="",$C96="",$I96="",$J96="",$K96=""),"Complete key fields",IF($K96="Contact paused","Contact paused",IF($L96="","Verify contact",IF($M96="","Check facility setup",IF($M96&lt;TODAY(),"Past due",IF($M96&lt;=TODAY()+Assumptions!$K$7,"Due within "&amp;Assumptions!$K$7&amp;" days","Current")))))))</f>
        <v/>
      </c>
      <c r="O96" s="19" t="n"/>
    </row>
    <row r="97" ht="25" customHeight="1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28" t="n"/>
      <c r="M97" s="29">
        <f>IF($L97="","",IFERROR($L97+VLOOKUP($A97,Assumptions!$A$5:$B$9,2,FALSE),""))</f>
        <v/>
      </c>
      <c r="N97" s="18">
        <f>IF(COUNTA($A97:$L97,$O97)=0,"",IF(OR($A97="",$B97="",$C97="",$I97="",$J97="",$K97=""),"Complete key fields",IF($K97="Contact paused","Contact paused",IF($L97="","Verify contact",IF($M97="","Check facility setup",IF($M97&lt;TODAY(),"Past due",IF($M97&lt;=TODAY()+Assumptions!$K$7,"Due within "&amp;Assumptions!$K$7&amp;" days","Current")))))))</f>
        <v/>
      </c>
      <c r="O97" s="19" t="n"/>
    </row>
    <row r="98" ht="25" customHeight="1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28" t="n"/>
      <c r="M98" s="30">
        <f>IF($L98="","",IFERROR($L98+VLOOKUP($A98,Assumptions!$A$5:$B$9,2,FALSE),""))</f>
        <v/>
      </c>
      <c r="N98" s="21">
        <f>IF(COUNTA($A98:$L98,$O98)=0,"",IF(OR($A98="",$B98="",$C98="",$I98="",$J98="",$K98=""),"Complete key fields",IF($K98="Contact paused","Contact paused",IF($L98="","Verify contact",IF($M98="","Check facility setup",IF($M98&lt;TODAY(),"Past due",IF($M98&lt;=TODAY()+Assumptions!$K$7,"Due within "&amp;Assumptions!$K$7&amp;" days","Current")))))))</f>
        <v/>
      </c>
      <c r="O98" s="19" t="n"/>
    </row>
    <row r="99" ht="25" customHeight="1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28" t="n"/>
      <c r="M99" s="29">
        <f>IF($L99="","",IFERROR($L99+VLOOKUP($A99,Assumptions!$A$5:$B$9,2,FALSE),""))</f>
        <v/>
      </c>
      <c r="N99" s="18">
        <f>IF(COUNTA($A99:$L99,$O99)=0,"",IF(OR($A99="",$B99="",$C99="",$I99="",$J99="",$K99=""),"Complete key fields",IF($K99="Contact paused","Contact paused",IF($L99="","Verify contact",IF($M99="","Check facility setup",IF($M99&lt;TODAY(),"Past due",IF($M99&lt;=TODAY()+Assumptions!$K$7,"Due within "&amp;Assumptions!$K$7&amp;" days","Current")))))))</f>
        <v/>
      </c>
      <c r="O99" s="19" t="n"/>
    </row>
    <row r="100" ht="25" customHeight="1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28" t="n"/>
      <c r="M100" s="30">
        <f>IF($L100="","",IFERROR($L100+VLOOKUP($A100,Assumptions!$A$5:$B$9,2,FALSE),""))</f>
        <v/>
      </c>
      <c r="N100" s="21">
        <f>IF(COUNTA($A100:$L100,$O100)=0,"",IF(OR($A100="",$B100="",$C100="",$I100="",$J100="",$K100=""),"Complete key fields",IF($K100="Contact paused","Contact paused",IF($L100="","Verify contact",IF($M100="","Check facility setup",IF($M100&lt;TODAY(),"Past due",IF($M100&lt;=TODAY()+Assumptions!$K$7,"Due within "&amp;Assumptions!$K$7&amp;" days","Current")))))))</f>
        <v/>
      </c>
      <c r="O100" s="19" t="n"/>
    </row>
    <row r="101" ht="25" customHeight="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28" t="n"/>
      <c r="M101" s="29">
        <f>IF($L101="","",IFERROR($L101+VLOOKUP($A101,Assumptions!$A$5:$B$9,2,FALSE),""))</f>
        <v/>
      </c>
      <c r="N101" s="18">
        <f>IF(COUNTA($A101:$L101,$O101)=0,"",IF(OR($A101="",$B101="",$C101="",$I101="",$J101="",$K101=""),"Complete key fields",IF($K101="Contact paused","Contact paused",IF($L101="","Verify contact",IF($M101="","Check facility setup",IF($M101&lt;TODAY(),"Past due",IF($M101&lt;=TODAY()+Assumptions!$K$7,"Due within "&amp;Assumptions!$K$7&amp;" days","Current")))))))</f>
        <v/>
      </c>
      <c r="O101" s="19" t="n"/>
    </row>
    <row r="102" ht="25" customHeight="1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28" t="n"/>
      <c r="M102" s="30">
        <f>IF($L102="","",IFERROR($L102+VLOOKUP($A102,Assumptions!$A$5:$B$9,2,FALSE),""))</f>
        <v/>
      </c>
      <c r="N102" s="21">
        <f>IF(COUNTA($A102:$L102,$O102)=0,"",IF(OR($A102="",$B102="",$C102="",$I102="",$J102="",$K102=""),"Complete key fields",IF($K102="Contact paused","Contact paused",IF($L102="","Verify contact",IF($M102="","Check facility setup",IF($M102&lt;TODAY(),"Past due",IF($M102&lt;=TODAY()+Assumptions!$K$7,"Due within "&amp;Assumptions!$K$7&amp;" days","Current")))))))</f>
        <v/>
      </c>
      <c r="O102" s="19" t="n"/>
    </row>
    <row r="103" ht="25" customHeight="1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28" t="n"/>
      <c r="M103" s="29">
        <f>IF($L103="","",IFERROR($L103+VLOOKUP($A103,Assumptions!$A$5:$B$9,2,FALSE),""))</f>
        <v/>
      </c>
      <c r="N103" s="18">
        <f>IF(COUNTA($A103:$L103,$O103)=0,"",IF(OR($A103="",$B103="",$C103="",$I103="",$J103="",$K103=""),"Complete key fields",IF($K103="Contact paused","Contact paused",IF($L103="","Verify contact",IF($M103="","Check facility setup",IF($M103&lt;TODAY(),"Past due",IF($M103&lt;=TODAY()+Assumptions!$K$7,"Due within "&amp;Assumptions!$K$7&amp;" days","Current")))))))</f>
        <v/>
      </c>
      <c r="O103" s="19" t="n"/>
    </row>
    <row r="104" ht="25" customHeight="1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28" t="n"/>
      <c r="M104" s="30">
        <f>IF($L104="","",IFERROR($L104+VLOOKUP($A104,Assumptions!$A$5:$B$9,2,FALSE),""))</f>
        <v/>
      </c>
      <c r="N104" s="21">
        <f>IF(COUNTA($A104:$L104,$O104)=0,"",IF(OR($A104="",$B104="",$C104="",$I104="",$J104="",$K104=""),"Complete key fields",IF($K104="Contact paused","Contact paused",IF($L104="","Verify contact",IF($M104="","Check facility setup",IF($M104&lt;TODAY(),"Past due",IF($M104&lt;=TODAY()+Assumptions!$K$7,"Due within "&amp;Assumptions!$K$7&amp;" days","Current")))))))</f>
        <v/>
      </c>
      <c r="O104" s="19" t="n"/>
    </row>
    <row r="105" ht="25" customHeight="1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28" t="n"/>
      <c r="M105" s="29">
        <f>IF($L105="","",IFERROR($L105+VLOOKUP($A105,Assumptions!$A$5:$B$9,2,FALSE),""))</f>
        <v/>
      </c>
      <c r="N105" s="18">
        <f>IF(COUNTA($A105:$L105,$O105)=0,"",IF(OR($A105="",$B105="",$C105="",$I105="",$J105="",$K105=""),"Complete key fields",IF($K105="Contact paused","Contact paused",IF($L105="","Verify contact",IF($M105="","Check facility setup",IF($M105&lt;TODAY(),"Past due",IF($M105&lt;=TODAY()+Assumptions!$K$7,"Due within "&amp;Assumptions!$K$7&amp;" days","Current")))))))</f>
        <v/>
      </c>
      <c r="O105" s="19" t="n"/>
    </row>
    <row r="106" ht="25" customHeight="1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28" t="n"/>
      <c r="M106" s="30">
        <f>IF($L106="","",IFERROR($L106+VLOOKUP($A106,Assumptions!$A$5:$B$9,2,FALSE),""))</f>
        <v/>
      </c>
      <c r="N106" s="21">
        <f>IF(COUNTA($A106:$L106,$O106)=0,"",IF(OR($A106="",$B106="",$C106="",$I106="",$J106="",$K106=""),"Complete key fields",IF($K106="Contact paused","Contact paused",IF($L106="","Verify contact",IF($M106="","Check facility setup",IF($M106&lt;TODAY(),"Past due",IF($M106&lt;=TODAY()+Assumptions!$K$7,"Due within "&amp;Assumptions!$K$7&amp;" days","Current")))))))</f>
        <v/>
      </c>
      <c r="O106" s="19" t="n"/>
    </row>
    <row r="107" ht="25" customHeight="1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28" t="n"/>
      <c r="M107" s="29">
        <f>IF($L107="","",IFERROR($L107+VLOOKUP($A107,Assumptions!$A$5:$B$9,2,FALSE),""))</f>
        <v/>
      </c>
      <c r="N107" s="18">
        <f>IF(COUNTA($A107:$L107,$O107)=0,"",IF(OR($A107="",$B107="",$C107="",$I107="",$J107="",$K107=""),"Complete key fields",IF($K107="Contact paused","Contact paused",IF($L107="","Verify contact",IF($M107="","Check facility setup",IF($M107&lt;TODAY(),"Past due",IF($M107&lt;=TODAY()+Assumptions!$K$7,"Due within "&amp;Assumptions!$K$7&amp;" days","Current")))))))</f>
        <v/>
      </c>
      <c r="O107" s="19" t="n"/>
    </row>
    <row r="108" ht="25" customHeight="1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28" t="n"/>
      <c r="M108" s="30">
        <f>IF($L108="","",IFERROR($L108+VLOOKUP($A108,Assumptions!$A$5:$B$9,2,FALSE),""))</f>
        <v/>
      </c>
      <c r="N108" s="21">
        <f>IF(COUNTA($A108:$L108,$O108)=0,"",IF(OR($A108="",$B108="",$C108="",$I108="",$J108="",$K108=""),"Complete key fields",IF($K108="Contact paused","Contact paused",IF($L108="","Verify contact",IF($M108="","Check facility setup",IF($M108&lt;TODAY(),"Past due",IF($M108&lt;=TODAY()+Assumptions!$K$7,"Due within "&amp;Assumptions!$K$7&amp;" days","Current")))))))</f>
        <v/>
      </c>
      <c r="O108" s="19" t="n"/>
    </row>
    <row r="109" ht="25" customHeight="1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28" t="n"/>
      <c r="M109" s="29">
        <f>IF($L109="","",IFERROR($L109+VLOOKUP($A109,Assumptions!$A$5:$B$9,2,FALSE),""))</f>
        <v/>
      </c>
      <c r="N109" s="18">
        <f>IF(COUNTA($A109:$L109,$O109)=0,"",IF(OR($A109="",$B109="",$C109="",$I109="",$J109="",$K109=""),"Complete key fields",IF($K109="Contact paused","Contact paused",IF($L109="","Verify contact",IF($M109="","Check facility setup",IF($M109&lt;TODAY(),"Past due",IF($M109&lt;=TODAY()+Assumptions!$K$7,"Due within "&amp;Assumptions!$K$7&amp;" days","Current")))))))</f>
        <v/>
      </c>
      <c r="O109" s="19" t="n"/>
    </row>
    <row r="110" ht="25" customHeight="1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28" t="n"/>
      <c r="M110" s="30">
        <f>IF($L110="","",IFERROR($L110+VLOOKUP($A110,Assumptions!$A$5:$B$9,2,FALSE),""))</f>
        <v/>
      </c>
      <c r="N110" s="21">
        <f>IF(COUNTA($A110:$L110,$O110)=0,"",IF(OR($A110="",$B110="",$C110="",$I110="",$J110="",$K110=""),"Complete key fields",IF($K110="Contact paused","Contact paused",IF($L110="","Verify contact",IF($M110="","Check facility setup",IF($M110&lt;TODAY(),"Past due",IF($M110&lt;=TODAY()+Assumptions!$K$7,"Due within "&amp;Assumptions!$K$7&amp;" days","Current")))))))</f>
        <v/>
      </c>
      <c r="O110" s="19" t="n"/>
    </row>
    <row r="111" ht="25" customHeight="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28" t="n"/>
      <c r="M111" s="29">
        <f>IF($L111="","",IFERROR($L111+VLOOKUP($A111,Assumptions!$A$5:$B$9,2,FALSE),""))</f>
        <v/>
      </c>
      <c r="N111" s="18">
        <f>IF(COUNTA($A111:$L111,$O111)=0,"",IF(OR($A111="",$B111="",$C111="",$I111="",$J111="",$K111=""),"Complete key fields",IF($K111="Contact paused","Contact paused",IF($L111="","Verify contact",IF($M111="","Check facility setup",IF($M111&lt;TODAY(),"Past due",IF($M111&lt;=TODAY()+Assumptions!$K$7,"Due within "&amp;Assumptions!$K$7&amp;" days","Current")))))))</f>
        <v/>
      </c>
      <c r="O111" s="19" t="n"/>
    </row>
    <row r="112" ht="25" customHeight="1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28" t="n"/>
      <c r="M112" s="30">
        <f>IF($L112="","",IFERROR($L112+VLOOKUP($A112,Assumptions!$A$5:$B$9,2,FALSE),""))</f>
        <v/>
      </c>
      <c r="N112" s="21">
        <f>IF(COUNTA($A112:$L112,$O112)=0,"",IF(OR($A112="",$B112="",$C112="",$I112="",$J112="",$K112=""),"Complete key fields",IF($K112="Contact paused","Contact paused",IF($L112="","Verify contact",IF($M112="","Check facility setup",IF($M112&lt;TODAY(),"Past due",IF($M112&lt;=TODAY()+Assumptions!$K$7,"Due within "&amp;Assumptions!$K$7&amp;" days","Current")))))))</f>
        <v/>
      </c>
      <c r="O112" s="19" t="n"/>
    </row>
    <row r="113" ht="25" customHeight="1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28" t="n"/>
      <c r="M113" s="29">
        <f>IF($L113="","",IFERROR($L113+VLOOKUP($A113,Assumptions!$A$5:$B$9,2,FALSE),""))</f>
        <v/>
      </c>
      <c r="N113" s="18">
        <f>IF(COUNTA($A113:$L113,$O113)=0,"",IF(OR($A113="",$B113="",$C113="",$I113="",$J113="",$K113=""),"Complete key fields",IF($K113="Contact paused","Contact paused",IF($L113="","Verify contact",IF($M113="","Check facility setup",IF($M113&lt;TODAY(),"Past due",IF($M113&lt;=TODAY()+Assumptions!$K$7,"Due within "&amp;Assumptions!$K$7&amp;" days","Current")))))))</f>
        <v/>
      </c>
      <c r="O113" s="19" t="n"/>
    </row>
    <row r="114" ht="25" customHeight="1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28" t="n"/>
      <c r="M114" s="30">
        <f>IF($L114="","",IFERROR($L114+VLOOKUP($A114,Assumptions!$A$5:$B$9,2,FALSE),""))</f>
        <v/>
      </c>
      <c r="N114" s="21">
        <f>IF(COUNTA($A114:$L114,$O114)=0,"",IF(OR($A114="",$B114="",$C114="",$I114="",$J114="",$K114=""),"Complete key fields",IF($K114="Contact paused","Contact paused",IF($L114="","Verify contact",IF($M114="","Check facility setup",IF($M114&lt;TODAY(),"Past due",IF($M114&lt;=TODAY()+Assumptions!$K$7,"Due within "&amp;Assumptions!$K$7&amp;" days","Current")))))))</f>
        <v/>
      </c>
      <c r="O114" s="19" t="n"/>
    </row>
    <row r="115" ht="25" customHeight="1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28" t="n"/>
      <c r="M115" s="29">
        <f>IF($L115="","",IFERROR($L115+VLOOKUP($A115,Assumptions!$A$5:$B$9,2,FALSE),""))</f>
        <v/>
      </c>
      <c r="N115" s="18">
        <f>IF(COUNTA($A115:$L115,$O115)=0,"",IF(OR($A115="",$B115="",$C115="",$I115="",$J115="",$K115=""),"Complete key fields",IF($K115="Contact paused","Contact paused",IF($L115="","Verify contact",IF($M115="","Check facility setup",IF($M115&lt;TODAY(),"Past due",IF($M115&lt;=TODAY()+Assumptions!$K$7,"Due within "&amp;Assumptions!$K$7&amp;" days","Current")))))))</f>
        <v/>
      </c>
      <c r="O115" s="19" t="n"/>
    </row>
    <row r="116" ht="25" customHeight="1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28" t="n"/>
      <c r="M116" s="30">
        <f>IF($L116="","",IFERROR($L116+VLOOKUP($A116,Assumptions!$A$5:$B$9,2,FALSE),""))</f>
        <v/>
      </c>
      <c r="N116" s="21">
        <f>IF(COUNTA($A116:$L116,$O116)=0,"",IF(OR($A116="",$B116="",$C116="",$I116="",$J116="",$K116=""),"Complete key fields",IF($K116="Contact paused","Contact paused",IF($L116="","Verify contact",IF($M116="","Check facility setup",IF($M116&lt;TODAY(),"Past due",IF($M116&lt;=TODAY()+Assumptions!$K$7,"Due within "&amp;Assumptions!$K$7&amp;" days","Current")))))))</f>
        <v/>
      </c>
      <c r="O116" s="19" t="n"/>
    </row>
    <row r="117" ht="25" customHeight="1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28" t="n"/>
      <c r="M117" s="29">
        <f>IF($L117="","",IFERROR($L117+VLOOKUP($A117,Assumptions!$A$5:$B$9,2,FALSE),""))</f>
        <v/>
      </c>
      <c r="N117" s="18">
        <f>IF(COUNTA($A117:$L117,$O117)=0,"",IF(OR($A117="",$B117="",$C117="",$I117="",$J117="",$K117=""),"Complete key fields",IF($K117="Contact paused","Contact paused",IF($L117="","Verify contact",IF($M117="","Check facility setup",IF($M117&lt;TODAY(),"Past due",IF($M117&lt;=TODAY()+Assumptions!$K$7,"Due within "&amp;Assumptions!$K$7&amp;" days","Current")))))))</f>
        <v/>
      </c>
      <c r="O117" s="19" t="n"/>
    </row>
    <row r="118" ht="25" customHeight="1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28" t="n"/>
      <c r="M118" s="30">
        <f>IF($L118="","",IFERROR($L118+VLOOKUP($A118,Assumptions!$A$5:$B$9,2,FALSE),""))</f>
        <v/>
      </c>
      <c r="N118" s="21">
        <f>IF(COUNTA($A118:$L118,$O118)=0,"",IF(OR($A118="",$B118="",$C118="",$I118="",$J118="",$K118=""),"Complete key fields",IF($K118="Contact paused","Contact paused",IF($L118="","Verify contact",IF($M118="","Check facility setup",IF($M118&lt;TODAY(),"Past due",IF($M118&lt;=TODAY()+Assumptions!$K$7,"Due within "&amp;Assumptions!$K$7&amp;" days","Current")))))))</f>
        <v/>
      </c>
      <c r="O118" s="19" t="n"/>
    </row>
    <row r="119" ht="25" customHeight="1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28" t="n"/>
      <c r="M119" s="29">
        <f>IF($L119="","",IFERROR($L119+VLOOKUP($A119,Assumptions!$A$5:$B$9,2,FALSE),""))</f>
        <v/>
      </c>
      <c r="N119" s="18">
        <f>IF(COUNTA($A119:$L119,$O119)=0,"",IF(OR($A119="",$B119="",$C119="",$I119="",$J119="",$K119=""),"Complete key fields",IF($K119="Contact paused","Contact paused",IF($L119="","Verify contact",IF($M119="","Check facility setup",IF($M119&lt;TODAY(),"Past due",IF($M119&lt;=TODAY()+Assumptions!$K$7,"Due within "&amp;Assumptions!$K$7&amp;" days","Current")))))))</f>
        <v/>
      </c>
      <c r="O119" s="19" t="n"/>
    </row>
    <row r="120" ht="25" customHeight="1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28" t="n"/>
      <c r="M120" s="30">
        <f>IF($L120="","",IFERROR($L120+VLOOKUP($A120,Assumptions!$A$5:$B$9,2,FALSE),""))</f>
        <v/>
      </c>
      <c r="N120" s="21">
        <f>IF(COUNTA($A120:$L120,$O120)=0,"",IF(OR($A120="",$B120="",$C120="",$I120="",$J120="",$K120=""),"Complete key fields",IF($K120="Contact paused","Contact paused",IF($L120="","Verify contact",IF($M120="","Check facility setup",IF($M120&lt;TODAY(),"Past due",IF($M120&lt;=TODAY()+Assumptions!$K$7,"Due within "&amp;Assumptions!$K$7&amp;" days","Current")))))))</f>
        <v/>
      </c>
      <c r="O120" s="19" t="n"/>
    </row>
    <row r="121" ht="25" customHeight="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28" t="n"/>
      <c r="M121" s="29">
        <f>IF($L121="","",IFERROR($L121+VLOOKUP($A121,Assumptions!$A$5:$B$9,2,FALSE),""))</f>
        <v/>
      </c>
      <c r="N121" s="18">
        <f>IF(COUNTA($A121:$L121,$O121)=0,"",IF(OR($A121="",$B121="",$C121="",$I121="",$J121="",$K121=""),"Complete key fields",IF($K121="Contact paused","Contact paused",IF($L121="","Verify contact",IF($M121="","Check facility setup",IF($M121&lt;TODAY(),"Past due",IF($M121&lt;=TODAY()+Assumptions!$K$7,"Due within "&amp;Assumptions!$K$7&amp;" days","Current")))))))</f>
        <v/>
      </c>
      <c r="O121" s="19" t="n"/>
    </row>
    <row r="122" ht="25" customHeight="1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28" t="n"/>
      <c r="M122" s="30">
        <f>IF($L122="","",IFERROR($L122+VLOOKUP($A122,Assumptions!$A$5:$B$9,2,FALSE),""))</f>
        <v/>
      </c>
      <c r="N122" s="21">
        <f>IF(COUNTA($A122:$L122,$O122)=0,"",IF(OR($A122="",$B122="",$C122="",$I122="",$J122="",$K122=""),"Complete key fields",IF($K122="Contact paused","Contact paused",IF($L122="","Verify contact",IF($M122="","Check facility setup",IF($M122&lt;TODAY(),"Past due",IF($M122&lt;=TODAY()+Assumptions!$K$7,"Due within "&amp;Assumptions!$K$7&amp;" days","Current")))))))</f>
        <v/>
      </c>
      <c r="O122" s="19" t="n"/>
    </row>
    <row r="123" ht="25" customHeight="1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28" t="n"/>
      <c r="M123" s="29">
        <f>IF($L123="","",IFERROR($L123+VLOOKUP($A123,Assumptions!$A$5:$B$9,2,FALSE),""))</f>
        <v/>
      </c>
      <c r="N123" s="18">
        <f>IF(COUNTA($A123:$L123,$O123)=0,"",IF(OR($A123="",$B123="",$C123="",$I123="",$J123="",$K123=""),"Complete key fields",IF($K123="Contact paused","Contact paused",IF($L123="","Verify contact",IF($M123="","Check facility setup",IF($M123&lt;TODAY(),"Past due",IF($M123&lt;=TODAY()+Assumptions!$K$7,"Due within "&amp;Assumptions!$K$7&amp;" days","Current")))))))</f>
        <v/>
      </c>
      <c r="O123" s="19" t="n"/>
    </row>
    <row r="124" ht="25" customHeight="1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28" t="n"/>
      <c r="M124" s="30">
        <f>IF($L124="","",IFERROR($L124+VLOOKUP($A124,Assumptions!$A$5:$B$9,2,FALSE),""))</f>
        <v/>
      </c>
      <c r="N124" s="21">
        <f>IF(COUNTA($A124:$L124,$O124)=0,"",IF(OR($A124="",$B124="",$C124="",$I124="",$J124="",$K124=""),"Complete key fields",IF($K124="Contact paused","Contact paused",IF($L124="","Verify contact",IF($M124="","Check facility setup",IF($M124&lt;TODAY(),"Past due",IF($M124&lt;=TODAY()+Assumptions!$K$7,"Due within "&amp;Assumptions!$K$7&amp;" days","Current")))))))</f>
        <v/>
      </c>
      <c r="O124" s="19" t="n"/>
    </row>
  </sheetData>
  <autoFilter ref="A4:O124"/>
  <mergeCells count="1">
    <mergeCell ref="A1:O1"/>
  </mergeCells>
  <conditionalFormatting sqref="N5:N124">
    <cfRule type="expression" priority="1" dxfId="0">
      <formula>OR($N5="Past due",$N5="Complete key fields",$N5="Verify contact",$N5="Check facility setup",$N5="Contact paused")</formula>
    </cfRule>
    <cfRule type="expression" priority="2" dxfId="1">
      <formula>LEFT($N5,10)="Due within"</formula>
    </cfRule>
    <cfRule type="expression" priority="3" dxfId="2">
      <formula>$N5="Current"</formula>
    </cfRule>
  </conditionalFormatting>
  <dataValidations count="5">
    <dataValidation sqref="A5:A124" showDropDown="0" showInputMessage="1" showErrorMessage="1" allowBlank="0" errorTitle="Review facility" error="Choose a facility from the available list." promptTitle="Facility" prompt="Choose a facility maintained on the Assumptions sheet." type="list">
      <formula1>$Q$5:$Q$9</formula1>
    </dataValidation>
    <dataValidation sqref="I5:I124" showDropDown="0" showInputMessage="1" showErrorMessage="1" allowBlank="0" errorTitle="Review preferred method" error="Choose a method from the available list." promptTitle="Preferred method" prompt="Choose the tenant's recorded communication preference." type="list">
      <formula1>$R$5:$R$8</formula1>
    </dataValidation>
    <dataValidation sqref="J5:J124" showDropDown="0" showInputMessage="1" showErrorMessage="1" allowBlank="0" errorTitle="Review record owner" error="Choose a record owner from the available list." promptTitle="Record owner" prompt="Choose the fictional employee responsible for reviewing this record." type="list">
      <formula1>$S$5:$S$8</formula1>
    </dataValidation>
    <dataValidation sqref="K5:K124" showDropDown="0" showInputMessage="1" showErrorMessage="1" allowBlank="0" errorTitle="Review status" error="Choose a status from the available list." promptTitle="Directory status" prompt="Choose the current administrative directory status." type="list">
      <formula1>$T$5:$T$8</formula1>
    </dataValidation>
    <dataValidation sqref="L5:L124" showDropDown="0" showInputMessage="1" showErrorMessage="1" allowBlank="0" errorTitle="Review verification date" error="Enter a date within the editable limits on the Assumptions sheet." promptTitle="Last verified date" prompt="Enter the date when the contact details were last reviewed." type="date" operator="between">
      <formula1>$U$5</formula1>
      <formula2>$U$6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K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" customWidth="1" min="3" max="3"/>
    <col width="21" customWidth="1" min="4" max="4"/>
    <col width="3" customWidth="1" min="5" max="5"/>
    <col width="27" customWidth="1" min="6" max="6"/>
    <col width="3" customWidth="1" min="7" max="7"/>
    <col width="20" customWidth="1" min="8" max="8"/>
    <col width="3" customWidth="1" min="9" max="9"/>
    <col width="29" customWidth="1" min="10" max="10"/>
    <col width="17" customWidth="1" min="11" max="11"/>
  </cols>
  <sheetData>
    <row r="1" ht="28" customHeight="1">
      <c r="A1" s="1" t="inlineStr">
        <is>
          <t>Self Storage Tenant Contact Directory — Assumptions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 ht="34" customHeight="1">
      <c r="A2" s="2" t="inlineStr">
        <is>
          <t>Edit yellow list values and review limits carefully; review results remain a human administrative decision.</t>
        </is>
      </c>
      <c r="D2" s="2" t="inlineStr">
        <is>
          <t>All facility and record-owner examples are fictional.</t>
        </is>
      </c>
    </row>
    <row r="3">
      <c r="A3" s="5" t="inlineStr">
        <is>
          <t>Facility review cadence</t>
        </is>
      </c>
      <c r="B3" s="5" t="n"/>
      <c r="D3" s="5" t="inlineStr">
        <is>
          <t>Communication methods</t>
        </is>
      </c>
      <c r="F3" s="5" t="inlineStr">
        <is>
          <t>Record owners</t>
        </is>
      </c>
      <c r="H3" s="5" t="inlineStr">
        <is>
          <t>Directory statuses</t>
        </is>
      </c>
      <c r="J3" s="5" t="inlineStr">
        <is>
          <t>Date and review limits</t>
        </is>
      </c>
      <c r="K3" s="5" t="n"/>
    </row>
    <row r="4">
      <c r="A4" s="14" t="inlineStr">
        <is>
          <t>Facility</t>
        </is>
      </c>
      <c r="B4" s="14" t="inlineStr">
        <is>
          <t>Review interval (days)</t>
        </is>
      </c>
      <c r="D4" s="14" t="inlineStr">
        <is>
          <t>Method</t>
        </is>
      </c>
      <c r="F4" s="14" t="inlineStr">
        <is>
          <t>Record owner</t>
        </is>
      </c>
      <c r="H4" s="14" t="inlineStr">
        <is>
          <t>Status</t>
        </is>
      </c>
      <c r="J4" s="14" t="inlineStr">
        <is>
          <t>Setting</t>
        </is>
      </c>
      <c r="K4" s="14" t="inlineStr">
        <is>
          <t>Value</t>
        </is>
      </c>
    </row>
    <row r="5">
      <c r="A5" s="22" t="inlineStr">
        <is>
          <t>Fictional Harbor Storage</t>
        </is>
      </c>
      <c r="B5" s="23" t="n">
        <v>180</v>
      </c>
      <c r="D5" s="22" t="inlineStr">
        <is>
          <t>Phone</t>
        </is>
      </c>
      <c r="F5" s="22" t="inlineStr">
        <is>
          <t>Jamie Example — Fictional</t>
        </is>
      </c>
      <c r="H5" s="22" t="inlineStr">
        <is>
          <t>Active</t>
        </is>
      </c>
      <c r="J5" s="18" t="inlineStr">
        <is>
          <t>Earliest last-verified date</t>
        </is>
      </c>
      <c r="K5" s="28" t="n">
        <v>42370</v>
      </c>
    </row>
    <row r="6">
      <c r="A6" s="22" t="inlineStr">
        <is>
          <t>Fictional Juniper Self Storage</t>
        </is>
      </c>
      <c r="B6" s="23" t="n">
        <v>120</v>
      </c>
      <c r="D6" s="22" t="inlineStr">
        <is>
          <t>Email</t>
        </is>
      </c>
      <c r="F6" s="22" t="inlineStr">
        <is>
          <t>Lee Sample — Fictional</t>
        </is>
      </c>
      <c r="H6" s="22" t="inlineStr">
        <is>
          <t>Pending move-in</t>
        </is>
      </c>
      <c r="J6" s="21" t="inlineStr">
        <is>
          <t>Latest last-verified date</t>
        </is>
      </c>
      <c r="K6" s="28" t="n">
        <v>47118</v>
      </c>
    </row>
    <row r="7">
      <c r="A7" s="22" t="inlineStr">
        <is>
          <t>Fictional Red Mesa Storage</t>
        </is>
      </c>
      <c r="B7" s="23" t="n">
        <v>365</v>
      </c>
      <c r="D7" s="22" t="inlineStr">
        <is>
          <t>Text</t>
        </is>
      </c>
      <c r="F7" s="22" t="inlineStr">
        <is>
          <t>Robin Demo — Fictional</t>
        </is>
      </c>
      <c r="H7" s="22" t="inlineStr">
        <is>
          <t>Former</t>
        </is>
      </c>
      <c r="J7" s="18" t="inlineStr">
        <is>
          <t>Due-soon window (days)</t>
        </is>
      </c>
      <c r="K7" s="23" t="n">
        <v>30</v>
      </c>
    </row>
    <row r="8">
      <c r="A8" s="22" t="inlineStr">
        <is>
          <t>Fictional Maple Lane Storage</t>
        </is>
      </c>
      <c r="B8" s="23" t="n">
        <v>90</v>
      </c>
      <c r="D8" s="22" t="inlineStr">
        <is>
          <t>None specified</t>
        </is>
      </c>
      <c r="F8" s="22" t="inlineStr">
        <is>
          <t>Cameron Test — Fictional</t>
        </is>
      </c>
      <c r="H8" s="22" t="inlineStr">
        <is>
          <t>Contact paused</t>
        </is>
      </c>
    </row>
    <row r="9">
      <c r="A9" s="22" t="inlineStr">
        <is>
          <t>Fictional Bluebird Storage</t>
        </is>
      </c>
      <c r="B9" s="23" t="n">
        <v>180</v>
      </c>
    </row>
    <row r="10"/>
    <row r="11" ht="34" customHeight="1">
      <c r="A11" s="2" t="inlineStr">
        <is>
          <t>Review intervals and the due-soon window are editable administrative assumptions. Verify each flagged record before changing directory information.</t>
        </is>
      </c>
    </row>
  </sheetData>
  <autoFilter ref="A4:B9"/>
  <mergeCells count="1">
    <mergeCell ref="A1:K1"/>
  </mergeCells>
  <dataValidations count="3">
    <dataValidation sqref="B5:B9" showDropDown="0" showInputMessage="0" showErrorMessage="1" allowBlank="0" errorTitle="Review interval needed" error="Enter a whole number from 1 through 730 days." type="whole" operator="between">
      <formula1>1</formula1>
      <formula2>730</formula2>
    </dataValidation>
    <dataValidation sqref="K5:K6" showDropDown="0" showInputMessage="0" showErrorMessage="1" allowBlank="0" errorTitle="Date limit needed" error="Enter a valid date within 20 years of the current year." type="date" operator="between">
      <formula1>DATE(YEAR(TODAY())-20,1,1)</formula1>
      <formula2>DATE(YEAR(TODAY())+20,12,31)</formula2>
    </dataValidation>
    <dataValidation sqref="K7" showDropDown="0" showInputMessage="0" showErrorMessage="1" allowBlank="0" errorTitle="Due-soon window needed" error="Enter a whole number from 0 through 180 days." type="whole" operator="between">
      <formula1>0</formula1>
      <formula2>180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Tenant Contact Directory</dc:title>
  <dc:subject xmlns:dc="http://purl.org/dc/elements/1.1/">Restricted administrative directory of fictional tenant contacts</dc:subject>
  <dcterms:created xmlns:dcterms="http://purl.org/dc/terms/" xmlns:xsi="http://www.w3.org/2001/XMLSchema-instance" xsi:type="dcterms:W3CDTF">2026-09-12T07:14:19Z</dcterms:created>
  <dcterms:modified xmlns:dcterms="http://purl.org/dc/terms/" xmlns:xsi="http://www.w3.org/2001/XMLSchema-instance" xsi:type="dcterms:W3CDTF">2026-09-12T07:14:19+00:00Z</dcterms:modified>
  <cp:keywords>self storage, tenant contact directory, leasing</cp:keywords>
</cp:coreProperties>
</file>