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aitlist" sheetId="2" state="visible" r:id="rId2"/>
    <sheet xmlns:r="http://schemas.openxmlformats.org/officeDocument/2006/relationships" name="Available Uni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'Waitlist'!$A$4:$P$104</definedName>
    <definedName name="_xlnm._FilterDatabase" localSheetId="2" hidden="1">'Available Units'!$A$4:$I$104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 &quot;days&quot;"/>
    <numFmt numFmtId="165" formatCode="mm/dd/yyyy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63746"/>
      <sz val="9"/>
    </font>
    <font>
      <name val="Calibri"/>
      <b val="1"/>
      <color rgb="00FFFFFF"/>
      <sz val="11"/>
    </font>
    <font>
      <name val="Calibri"/>
      <b val="1"/>
      <color rgb="0016324F"/>
      <sz val="15"/>
    </font>
    <font>
      <name val="Calibri"/>
      <color rgb="00263746"/>
      <sz val="10"/>
    </font>
    <font>
      <name val="Calibri"/>
      <b val="1"/>
      <color rgb="0016324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6" fillId="0" borderId="0" pivotButton="0" quotePrefix="0" xfId="0"/>
    <xf numFmtId="0" fontId="2" fillId="0" borderId="0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'Summary'!B8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'Summary'!$A$9:$A$13</f>
            </numRef>
          </cat>
          <val>
            <numRef>
              <f>'Summary'!$B$9:$B$13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tabSelected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22" customWidth="1" min="3" max="3"/>
    <col width="24" customWidth="1" min="4" max="4"/>
    <col width="22" customWidth="1" min="5" max="5"/>
    <col width="21" customWidth="1" min="6" max="6"/>
    <col width="3" customWidth="1" min="7" max="7"/>
    <col width="3" customWidth="1" min="8" max="8"/>
  </cols>
  <sheetData>
    <row r="1" ht="28" customHeight="1">
      <c r="A1" s="1" t="inlineStr">
        <is>
          <t>Self Storage Reservation Waitlist Summary</t>
        </is>
      </c>
    </row>
    <row r="2">
      <c r="A2" s="2">
        <f>"Calculated as of "&amp;TEXT(TODAY(),"mm/dd/yyyy")&amp;". All sample records are fictional. Review every potential match before acting."</f>
        <v/>
      </c>
    </row>
    <row r="3"/>
    <row r="4">
      <c r="A4" s="3" t="inlineStr">
        <is>
          <t>Open Requests</t>
        </is>
      </c>
      <c r="B4" s="3" t="inlineStr">
        <is>
          <t>High Priority</t>
        </is>
      </c>
      <c r="C4" s="3" t="inlineStr">
        <is>
          <t>Overdue Follow-Ups</t>
        </is>
      </c>
      <c r="D4" s="3" t="inlineStr">
        <is>
          <t>Potential Match Reviews</t>
        </is>
      </c>
      <c r="E4" s="3" t="inlineStr">
        <is>
          <t>Average Days Waiting</t>
        </is>
      </c>
      <c r="F4" s="3" t="inlineStr">
        <is>
          <t>Follow-Ups Due Soon</t>
        </is>
      </c>
    </row>
    <row r="5">
      <c r="A5" s="4">
        <f>COUNTIF(Waitlist!$J$5:$J$104,"Waiting")+COUNTIF(Waitlist!$J$5:$J$104,"Contacted")+COUNTIF(Waitlist!$J$5:$J$104,"On Hold")</f>
        <v/>
      </c>
      <c r="B5" s="4">
        <f>COUNTIF(Waitlist!$M$5:$M$104,"High")</f>
        <v/>
      </c>
      <c r="C5" s="4">
        <f>COUNTIFS(Waitlist!$A$5:$A$104,"&lt;&gt;",Waitlist!$K$5:$K$104,"&lt;"&amp;TODAY(),Waitlist!$K$5:$K$104,"&lt;&gt;",Waitlist!$J$5:$J$104,"&lt;&gt;Reserved",Waitlist!$J$5:$J$104,"&lt;&gt;Closed")</f>
        <v/>
      </c>
      <c r="D5" s="4">
        <f>COUNTIF(Waitlist!$O$5:$O$104,"Potential match - review")</f>
        <v/>
      </c>
      <c r="E5" s="5">
        <f>IFERROR(AVERAGEIF(Waitlist!$L$5:$L$104,"&gt;=0"),"")</f>
        <v/>
      </c>
      <c r="F5" s="4">
        <f>COUNTIFS(Waitlist!$A$5:$A$104,"&lt;&gt;",Waitlist!$K$5:$K$104,"&gt;="&amp;TODAY(),Waitlist!$K$5:$K$104,"&lt;="&amp;TODAY()+Assumptions!$B$7,Waitlist!$J$5:$J$104,"&lt;&gt;Reserved",Waitlist!$J$5:$J$104,"&lt;&gt;Closed")</f>
        <v/>
      </c>
    </row>
    <row r="6"/>
    <row r="7"/>
    <row r="8">
      <c r="A8" s="3" t="inlineStr">
        <is>
          <t>Waitlist Status</t>
        </is>
      </c>
      <c r="B8" s="3" t="inlineStr">
        <is>
          <t>Requests</t>
        </is>
      </c>
    </row>
    <row r="9">
      <c r="A9" s="6" t="inlineStr">
        <is>
          <t>Waiting</t>
        </is>
      </c>
      <c r="B9" s="7">
        <f>COUNTIF(Waitlist!$J$5:$J$104,$A9)</f>
        <v/>
      </c>
    </row>
    <row r="10">
      <c r="A10" s="8" t="inlineStr">
        <is>
          <t>Contacted</t>
        </is>
      </c>
      <c r="B10" s="9">
        <f>COUNTIF(Waitlist!$J$5:$J$104,$A10)</f>
        <v/>
      </c>
    </row>
    <row r="11">
      <c r="A11" s="6" t="inlineStr">
        <is>
          <t>On Hold</t>
        </is>
      </c>
      <c r="B11" s="7">
        <f>COUNTIF(Waitlist!$J$5:$J$104,$A11)</f>
        <v/>
      </c>
    </row>
    <row r="12">
      <c r="A12" s="8" t="inlineStr">
        <is>
          <t>Reserved</t>
        </is>
      </c>
      <c r="B12" s="9">
        <f>COUNTIF(Waitlist!$J$5:$J$104,$A12)</f>
        <v/>
      </c>
    </row>
    <row r="13">
      <c r="A13" s="6" t="inlineStr">
        <is>
          <t>Closed</t>
        </is>
      </c>
      <c r="B13" s="7">
        <f>COUNTIF(Waitlist!$J$5:$J$104,$A13)</f>
        <v/>
      </c>
    </row>
    <row r="14"/>
    <row r="15"/>
    <row r="16"/>
    <row r="17">
      <c r="A17" s="3" t="inlineStr">
        <is>
          <t>Facility</t>
        </is>
      </c>
      <c r="B17" s="3" t="inlineStr">
        <is>
          <t>Open Requests</t>
        </is>
      </c>
      <c r="C17" s="3" t="inlineStr">
        <is>
          <t>Match Reviews</t>
        </is>
      </c>
    </row>
    <row r="18">
      <c r="A18" s="8">
        <f>IF(Assumptions!$D$5="","",Assumptions!$D$5)</f>
        <v/>
      </c>
      <c r="B18" s="9">
        <f>IF($A18="","",COUNTIFS(Waitlist!$C$5:$C$104,$A18,Waitlist!$J$5:$J$104,"Waiting")+COUNTIFS(Waitlist!$C$5:$C$104,$A18,Waitlist!$J$5:$J$104,"Contacted")+COUNTIFS(Waitlist!$C$5:$C$104,$A18,Waitlist!$J$5:$J$104,"On Hold"))</f>
        <v/>
      </c>
      <c r="C18" s="9">
        <f>IF($A18="","",COUNTIFS(Waitlist!$C$5:$C$104,$A18,Waitlist!$O$5:$O$104,"Potential match - review"))</f>
        <v/>
      </c>
    </row>
    <row r="19">
      <c r="A19" s="6">
        <f>IF(Assumptions!$D$6="","",Assumptions!$D$6)</f>
        <v/>
      </c>
      <c r="B19" s="7">
        <f>IF($A19="","",COUNTIFS(Waitlist!$C$5:$C$104,$A19,Waitlist!$J$5:$J$104,"Waiting")+COUNTIFS(Waitlist!$C$5:$C$104,$A19,Waitlist!$J$5:$J$104,"Contacted")+COUNTIFS(Waitlist!$C$5:$C$104,$A19,Waitlist!$J$5:$J$104,"On Hold"))</f>
        <v/>
      </c>
      <c r="C19" s="7">
        <f>IF($A19="","",COUNTIFS(Waitlist!$C$5:$C$104,$A19,Waitlist!$O$5:$O$104,"Potential match - review"))</f>
        <v/>
      </c>
    </row>
    <row r="20">
      <c r="A20" s="8">
        <f>IF(Assumptions!$D$7="","",Assumptions!$D$7)</f>
        <v/>
      </c>
      <c r="B20" s="9">
        <f>IF($A20="","",COUNTIFS(Waitlist!$C$5:$C$104,$A20,Waitlist!$J$5:$J$104,"Waiting")+COUNTIFS(Waitlist!$C$5:$C$104,$A20,Waitlist!$J$5:$J$104,"Contacted")+COUNTIFS(Waitlist!$C$5:$C$104,$A20,Waitlist!$J$5:$J$104,"On Hold"))</f>
        <v/>
      </c>
      <c r="C20" s="9">
        <f>IF($A20="","",COUNTIFS(Waitlist!$C$5:$C$104,$A20,Waitlist!$O$5:$O$104,"Potential match - review"))</f>
        <v/>
      </c>
    </row>
  </sheetData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tabSelected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31" customWidth="1" min="3" max="3"/>
    <col width="20" customWidth="1" min="4" max="4"/>
    <col width="23" customWidth="1" min="5" max="5"/>
    <col width="14" customWidth="1" min="6" max="6"/>
    <col width="18" customWidth="1" min="7" max="7"/>
    <col width="20" customWidth="1" min="8" max="8"/>
    <col width="23" customWidth="1" min="9" max="9"/>
    <col width="15" customWidth="1" min="10" max="10"/>
    <col width="19" customWidth="1" min="11" max="11"/>
    <col width="14" customWidth="1" min="12" max="12"/>
    <col width="13" customWidth="1" min="13" max="13"/>
    <col width="18" customWidth="1" min="14" max="14"/>
    <col width="26" customWidth="1" min="15" max="15"/>
    <col width="45" customWidth="1" min="16" max="16"/>
  </cols>
  <sheetData>
    <row r="1" ht="28" customHeight="1">
      <c r="A1" s="1" t="inlineStr">
        <is>
          <t>Self Storage Reservation Waitlist</t>
        </is>
      </c>
    </row>
    <row r="2">
      <c r="A2" s="2" t="inlineStr">
        <is>
          <t>Enter requests in yellow cells. Calculated columns identify follow-up priority and possible unit matches for human review.</t>
        </is>
      </c>
    </row>
    <row r="3"/>
    <row r="4">
      <c r="A4" s="3" t="inlineStr">
        <is>
          <t>Request ID</t>
        </is>
      </c>
      <c r="B4" s="3" t="inlineStr">
        <is>
          <t>Prospect Alias</t>
        </is>
      </c>
      <c r="C4" s="3" t="inlineStr">
        <is>
          <t>Facility</t>
        </is>
      </c>
      <c r="D4" s="3" t="inlineStr">
        <is>
          <t>Requested Size (square feet)</t>
        </is>
      </c>
      <c r="E4" s="3" t="inlineStr">
        <is>
          <t>Requested Feature</t>
        </is>
      </c>
      <c r="F4" s="3" t="inlineStr">
        <is>
          <t>Request Date</t>
        </is>
      </c>
      <c r="G4" s="3" t="inlineStr">
        <is>
          <t>Desired Move-In Date</t>
        </is>
      </c>
      <c r="H4" s="3" t="inlineStr">
        <is>
          <t>Max Monthly Amount</t>
        </is>
      </c>
      <c r="I4" s="3" t="inlineStr">
        <is>
          <t>Assigned Owner</t>
        </is>
      </c>
      <c r="J4" s="3" t="inlineStr">
        <is>
          <t>Status</t>
        </is>
      </c>
      <c r="K4" s="3" t="inlineStr">
        <is>
          <t>Follow-Up Due Date</t>
        </is>
      </c>
      <c r="L4" s="3" t="inlineStr">
        <is>
          <t>Days Waiting</t>
        </is>
      </c>
      <c r="M4" s="3" t="inlineStr">
        <is>
          <t>Priority</t>
        </is>
      </c>
      <c r="N4" s="3" t="inlineStr">
        <is>
          <t>Potential Matches</t>
        </is>
      </c>
      <c r="O4" s="3" t="inlineStr">
        <is>
          <t>Review Flag</t>
        </is>
      </c>
      <c r="P4" s="3" t="inlineStr">
        <is>
          <t>Notes</t>
        </is>
      </c>
    </row>
    <row r="5" ht="30" customHeight="1">
      <c r="A5" s="10" t="inlineStr">
        <is>
          <t>FIC-WL-0001</t>
        </is>
      </c>
      <c r="B5" s="11" t="inlineStr">
        <is>
          <t>Fictional Prospect 01</t>
        </is>
      </c>
      <c r="C5" s="11" t="inlineStr">
        <is>
          <t>Cedar Lantern Storage (Fictional)</t>
        </is>
      </c>
      <c r="D5" s="10" t="n">
        <v>50</v>
      </c>
      <c r="E5" s="11" t="inlineStr">
        <is>
          <t>Climate Controlled</t>
        </is>
      </c>
      <c r="F5" s="21" t="n">
        <v>46257</v>
      </c>
      <c r="G5" s="21" t="n">
        <v>46287</v>
      </c>
      <c r="H5" s="22" t="n">
        <v>95</v>
      </c>
      <c r="I5" s="11" t="inlineStr">
        <is>
          <t>Fictional Casey Lane</t>
        </is>
      </c>
      <c r="J5" s="10" t="inlineStr">
        <is>
          <t>Waiting</t>
        </is>
      </c>
      <c r="K5" s="21" t="n">
        <v>46276</v>
      </c>
      <c r="L5" s="7">
        <f>IF(OR($A5="",$F5="",$J5="Reserved",$J5="Closed"),"",MAX(0,TODAY()-$F5))</f>
        <v/>
      </c>
      <c r="M5" s="14">
        <f>IF(OR($A5="",$J5="Reserved",$J5="Closed"),"",IF($J5="On Hold","Low",IF(AND($K5&lt;&gt;"",$K5&lt;TODAY()),"High",IF(AND($G5&lt;&gt;"",$G5&lt;=TODAY()+Assumptions!$B$5),"High",IF($L5&gt;=Assumptions!$B$6,"Medium","Normal")))))</f>
        <v/>
      </c>
      <c r="N5" s="7">
        <f>IF(OR($A5="",$C5="",$D5="",$E5="",$G5="",$H5="",$J5="Reserved",$J5="Closed"),"",COUNTIFS('Available Units'!$A$5:$A$104,$C5,'Available Units'!$C$5:$C$104,$D5,'Available Units'!$D$5:$D$104,$E5,'Available Units'!$E$5:$E$104,"&lt;="&amp;$G5,'Available Units'!$F$5:$F$104,"&lt;="&amp;$H5,'Available Units'!$G$5:$G$104,"Available"))</f>
        <v/>
      </c>
      <c r="O5" s="15">
        <f>IF($A5="","",IF(OR($J5="Reserved",$J5="Closed"),"",IF($N5="","",IF($N5&gt;0,"Potential match - review","No current match"))))</f>
        <v/>
      </c>
      <c r="P5" s="11" t="inlineStr">
        <is>
          <t>Prefers an indoor hallway near the entrance.</t>
        </is>
      </c>
    </row>
    <row r="6" ht="30" customHeight="1">
      <c r="A6" s="10" t="inlineStr">
        <is>
          <t>FIC-WL-0002</t>
        </is>
      </c>
      <c r="B6" s="11" t="inlineStr">
        <is>
          <t>Fictional Prospect 02</t>
        </is>
      </c>
      <c r="C6" s="11" t="inlineStr">
        <is>
          <t>Blue Kite Self Storage (Fictional)</t>
        </is>
      </c>
      <c r="D6" s="10" t="n">
        <v>100</v>
      </c>
      <c r="E6" s="11" t="inlineStr">
        <is>
          <t>Drive-Up Access</t>
        </is>
      </c>
      <c r="F6" s="21" t="n">
        <v>46272</v>
      </c>
      <c r="G6" s="21" t="n">
        <v>46297</v>
      </c>
      <c r="H6" s="22" t="n">
        <v>140</v>
      </c>
      <c r="I6" s="11" t="inlineStr">
        <is>
          <t>Fictional Morgan Reed</t>
        </is>
      </c>
      <c r="J6" s="10" t="inlineStr">
        <is>
          <t>Contacted</t>
        </is>
      </c>
      <c r="K6" s="21" t="n">
        <v>46279</v>
      </c>
      <c r="L6" s="9">
        <f>IF(OR($A6="",$F6="",$J6="Reserved",$J6="Closed"),"",MAX(0,TODAY()-$F6))</f>
        <v/>
      </c>
      <c r="M6" s="16">
        <f>IF(OR($A6="",$J6="Reserved",$J6="Closed"),"",IF($J6="On Hold","Low",IF(AND($K6&lt;&gt;"",$K6&lt;TODAY()),"High",IF(AND($G6&lt;&gt;"",$G6&lt;=TODAY()+Assumptions!$B$5),"High",IF($L6&gt;=Assumptions!$B$6,"Medium","Normal")))))</f>
        <v/>
      </c>
      <c r="N6" s="9">
        <f>IF(OR($A6="",$C6="",$D6="",$E6="",$G6="",$H6="",$J6="Reserved",$J6="Closed"),"",COUNTIFS('Available Units'!$A$5:$A$104,$C6,'Available Units'!$C$5:$C$104,$D6,'Available Units'!$D$5:$D$104,$E6,'Available Units'!$E$5:$E$104,"&lt;="&amp;$G6,'Available Units'!$F$5:$F$104,"&lt;="&amp;$H6,'Available Units'!$G$5:$G$104,"Available"))</f>
        <v/>
      </c>
      <c r="O6" s="17">
        <f>IF($A6="","",IF(OR($J6="Reserved",$J6="Closed"),"",IF($N6="","",IF($N6&gt;0,"Potential match - review","No current match"))))</f>
        <v/>
      </c>
      <c r="P6" s="11" t="inlineStr">
        <is>
          <t>Boundary test: desired date and budget equal an available unit.</t>
        </is>
      </c>
    </row>
    <row r="7" ht="30" customHeight="1">
      <c r="A7" s="10" t="inlineStr">
        <is>
          <t>FIC-WL-0003</t>
        </is>
      </c>
      <c r="B7" s="11" t="inlineStr">
        <is>
          <t>Fictional Prospect 03</t>
        </is>
      </c>
      <c r="C7" s="11" t="inlineStr">
        <is>
          <t>Juniper Moon Storage (Fictional)</t>
        </is>
      </c>
      <c r="D7" s="10" t="n">
        <v>75</v>
      </c>
      <c r="E7" s="11" t="inlineStr">
        <is>
          <t>Ground-Floor Indoor</t>
        </is>
      </c>
      <c r="F7" s="21" t="n">
        <v>46247</v>
      </c>
      <c r="G7" s="21" t="n">
        <v>46280</v>
      </c>
      <c r="H7" s="22" t="n">
        <v>110</v>
      </c>
      <c r="I7" s="11" t="inlineStr">
        <is>
          <t>Fictional Taylor Brooks</t>
        </is>
      </c>
      <c r="J7" s="10" t="inlineStr">
        <is>
          <t>On Hold</t>
        </is>
      </c>
      <c r="K7" s="21" t="n">
        <v>46287</v>
      </c>
      <c r="L7" s="7">
        <f>IF(OR($A7="",$F7="",$J7="Reserved",$J7="Closed"),"",MAX(0,TODAY()-$F7))</f>
        <v/>
      </c>
      <c r="M7" s="14">
        <f>IF(OR($A7="",$J7="Reserved",$J7="Closed"),"",IF($J7="On Hold","Low",IF(AND($K7&lt;&gt;"",$K7&lt;TODAY()),"High",IF(AND($G7&lt;&gt;"",$G7&lt;=TODAY()+Assumptions!$B$5),"High",IF($L7&gt;=Assumptions!$B$6,"Medium","Normal")))))</f>
        <v/>
      </c>
      <c r="N7" s="7">
        <f>IF(OR($A7="",$C7="",$D7="",$E7="",$G7="",$H7="",$J7="Reserved",$J7="Closed"),"",COUNTIFS('Available Units'!$A$5:$A$104,$C7,'Available Units'!$C$5:$C$104,$D7,'Available Units'!$D$5:$D$104,$E7,'Available Units'!$E$5:$E$104,"&lt;="&amp;$G7,'Available Units'!$F$5:$F$104,"&lt;="&amp;$H7,'Available Units'!$G$5:$G$104,"Available"))</f>
        <v/>
      </c>
      <c r="O7" s="15">
        <f>IF($A7="","",IF(OR($J7="Reserved",$J7="Closed"),"",IF($N7="","",IF($N7&gt;0,"Potential match - review","No current match"))))</f>
        <v/>
      </c>
      <c r="P7" s="11" t="inlineStr">
        <is>
          <t>Prospect requested a pause before another review.</t>
        </is>
      </c>
    </row>
    <row r="8" ht="30" customHeight="1">
      <c r="A8" s="10" t="inlineStr">
        <is>
          <t>FIC-WL-0004</t>
        </is>
      </c>
      <c r="B8" s="11" t="inlineStr">
        <is>
          <t>Fictional Prospect 04</t>
        </is>
      </c>
      <c r="C8" s="11" t="inlineStr">
        <is>
          <t>Cedar Lantern Storage (Fictional)</t>
        </is>
      </c>
      <c r="D8" s="10" t="n">
        <v>150</v>
      </c>
      <c r="E8" s="11" t="inlineStr">
        <is>
          <t>Drive-Up Access</t>
        </is>
      </c>
      <c r="F8" s="21" t="n">
        <v>46252</v>
      </c>
      <c r="G8" s="21" t="n">
        <v>46284</v>
      </c>
      <c r="H8" s="22" t="n">
        <v>160</v>
      </c>
      <c r="I8" s="11" t="inlineStr">
        <is>
          <t>Fictional Jordan Ellis</t>
        </is>
      </c>
      <c r="J8" s="10" t="inlineStr">
        <is>
          <t>Waiting</t>
        </is>
      </c>
      <c r="K8" s="21" t="n">
        <v>46277</v>
      </c>
      <c r="L8" s="9">
        <f>IF(OR($A8="",$F8="",$J8="Reserved",$J8="Closed"),"",MAX(0,TODAY()-$F8))</f>
        <v/>
      </c>
      <c r="M8" s="16">
        <f>IF(OR($A8="",$J8="Reserved",$J8="Closed"),"",IF($J8="On Hold","Low",IF(AND($K8&lt;&gt;"",$K8&lt;TODAY()),"High",IF(AND($G8&lt;&gt;"",$G8&lt;=TODAY()+Assumptions!$B$5),"High",IF($L8&gt;=Assumptions!$B$6,"Medium","Normal")))))</f>
        <v/>
      </c>
      <c r="N8" s="9">
        <f>IF(OR($A8="",$C8="",$D8="",$E8="",$G8="",$H8="",$J8="Reserved",$J8="Closed"),"",COUNTIFS('Available Units'!$A$5:$A$104,$C8,'Available Units'!$C$5:$C$104,$D8,'Available Units'!$D$5:$D$104,$E8,'Available Units'!$E$5:$E$104,"&lt;="&amp;$G8,'Available Units'!$F$5:$F$104,"&lt;="&amp;$H8,'Available Units'!$G$5:$G$104,"Available"))</f>
        <v/>
      </c>
      <c r="O8" s="17">
        <f>IF($A8="","",IF(OR($J8="Reserved",$J8="Closed"),"",IF($N8="","",IF($N8&gt;0,"Potential match - review","No current match"))))</f>
        <v/>
      </c>
      <c r="P8" s="11" t="inlineStr">
        <is>
          <t>Current listed unit amount exceeds the stated maximum.</t>
        </is>
      </c>
    </row>
    <row r="9" ht="30" customHeight="1">
      <c r="A9" s="10" t="inlineStr">
        <is>
          <t>FIC-WL-0005</t>
        </is>
      </c>
      <c r="B9" s="11" t="inlineStr">
        <is>
          <t>Fictional Prospect 05</t>
        </is>
      </c>
      <c r="C9" s="11" t="inlineStr">
        <is>
          <t>Blue Kite Self Storage (Fictional)</t>
        </is>
      </c>
      <c r="D9" s="10" t="n">
        <v>50</v>
      </c>
      <c r="E9" s="11" t="inlineStr">
        <is>
          <t>Climate Controlled</t>
        </is>
      </c>
      <c r="F9" s="21" t="n">
        <v>46274</v>
      </c>
      <c r="G9" s="21" t="n">
        <v>46307</v>
      </c>
      <c r="H9" s="22" t="n">
        <v>90</v>
      </c>
      <c r="I9" s="11" t="inlineStr">
        <is>
          <t>Fictional Casey Lane</t>
        </is>
      </c>
      <c r="J9" s="10" t="inlineStr">
        <is>
          <t>Waiting</t>
        </is>
      </c>
      <c r="K9" s="21" t="n">
        <v>46282</v>
      </c>
      <c r="L9" s="7">
        <f>IF(OR($A9="",$F9="",$J9="Reserved",$J9="Closed"),"",MAX(0,TODAY()-$F9))</f>
        <v/>
      </c>
      <c r="M9" s="14">
        <f>IF(OR($A9="",$J9="Reserved",$J9="Closed"),"",IF($J9="On Hold","Low",IF(AND($K9&lt;&gt;"",$K9&lt;TODAY()),"High",IF(AND($G9&lt;&gt;"",$G9&lt;=TODAY()+Assumptions!$B$5),"High",IF($L9&gt;=Assumptions!$B$6,"Medium","Normal")))))</f>
        <v/>
      </c>
      <c r="N9" s="7">
        <f>IF(OR($A9="",$C9="",$D9="",$E9="",$G9="",$H9="",$J9="Reserved",$J9="Closed"),"",COUNTIFS('Available Units'!$A$5:$A$104,$C9,'Available Units'!$C$5:$C$104,$D9,'Available Units'!$D$5:$D$104,$E9,'Available Units'!$E$5:$E$104,"&lt;="&amp;$G9,'Available Units'!$F$5:$F$104,"&lt;="&amp;$H9,'Available Units'!$G$5:$G$104,"Available"))</f>
        <v/>
      </c>
      <c r="O9" s="15">
        <f>IF($A9="","",IF(OR($J9="Reserved",$J9="Closed"),"",IF($N9="","",IF($N9&gt;0,"Potential match - review","No current match"))))</f>
        <v/>
      </c>
      <c r="P9" s="11" t="inlineStr">
        <is>
          <t>Flexible on location within the selected facility.</t>
        </is>
      </c>
    </row>
    <row r="10" ht="30" customHeight="1">
      <c r="A10" s="10" t="inlineStr">
        <is>
          <t>FIC-WL-0006</t>
        </is>
      </c>
      <c r="B10" s="11" t="inlineStr">
        <is>
          <t>Fictional Prospect 06</t>
        </is>
      </c>
      <c r="C10" s="11" t="inlineStr">
        <is>
          <t>Juniper Moon Storage (Fictional)</t>
        </is>
      </c>
      <c r="D10" s="10" t="n">
        <v>200</v>
      </c>
      <c r="E10" s="11" t="inlineStr">
        <is>
          <t>Vehicle Storage</t>
        </is>
      </c>
      <c r="F10" s="21" t="n">
        <v>46259</v>
      </c>
      <c r="G10" s="21" t="n">
        <v>46292</v>
      </c>
      <c r="H10" s="22" t="n">
        <v>220</v>
      </c>
      <c r="I10" s="11" t="inlineStr">
        <is>
          <t>Fictional Morgan Reed</t>
        </is>
      </c>
      <c r="J10" s="10" t="inlineStr">
        <is>
          <t>Contacted</t>
        </is>
      </c>
      <c r="K10" s="21" t="n">
        <v>46275</v>
      </c>
      <c r="L10" s="9">
        <f>IF(OR($A10="",$F10="",$J10="Reserved",$J10="Closed"),"",MAX(0,TODAY()-$F10))</f>
        <v/>
      </c>
      <c r="M10" s="16">
        <f>IF(OR($A10="",$J10="Reserved",$J10="Closed"),"",IF($J10="On Hold","Low",IF(AND($K10&lt;&gt;"",$K10&lt;TODAY()),"High",IF(AND($G10&lt;&gt;"",$G10&lt;=TODAY()+Assumptions!$B$5),"High",IF($L10&gt;=Assumptions!$B$6,"Medium","Normal")))))</f>
        <v/>
      </c>
      <c r="N10" s="9">
        <f>IF(OR($A10="",$C10="",$D10="",$E10="",$G10="",$H10="",$J10="Reserved",$J10="Closed"),"",COUNTIFS('Available Units'!$A$5:$A$104,$C10,'Available Units'!$C$5:$C$104,$D10,'Available Units'!$D$5:$D$104,$E10,'Available Units'!$E$5:$E$104,"&lt;="&amp;$G10,'Available Units'!$F$5:$F$104,"&lt;="&amp;$H10,'Available Units'!$G$5:$G$104,"Available"))</f>
        <v/>
      </c>
      <c r="O10" s="17">
        <f>IF($A10="","",IF(OR($J10="Reserved",$J10="Closed"),"",IF($N10="","",IF($N10&gt;0,"Potential match - review","No current match"))))</f>
        <v/>
      </c>
      <c r="P10" s="11" t="inlineStr">
        <is>
          <t>Review vehicle dimensions before discussing a unit.</t>
        </is>
      </c>
    </row>
    <row r="11" ht="30" customHeight="1">
      <c r="A11" s="10" t="inlineStr">
        <is>
          <t>FIC-WL-0007</t>
        </is>
      </c>
      <c r="B11" s="11" t="inlineStr">
        <is>
          <t>Fictional Prospect 07</t>
        </is>
      </c>
      <c r="C11" s="11" t="inlineStr">
        <is>
          <t>Cedar Lantern Storage (Fictional)</t>
        </is>
      </c>
      <c r="D11" s="10" t="n">
        <v>100</v>
      </c>
      <c r="E11" s="11" t="inlineStr">
        <is>
          <t>Ground-Floor Indoor</t>
        </is>
      </c>
      <c r="F11" s="21" t="n">
        <v>46265</v>
      </c>
      <c r="G11" s="21" t="n">
        <v>46282</v>
      </c>
      <c r="H11" s="22" t="n">
        <v>130</v>
      </c>
      <c r="I11" s="11" t="inlineStr">
        <is>
          <t>Fictional Taylor Brooks</t>
        </is>
      </c>
      <c r="J11" s="10" t="inlineStr">
        <is>
          <t>Reserved</t>
        </is>
      </c>
      <c r="K11" s="21" t="n">
        <v>46278</v>
      </c>
      <c r="L11" s="7">
        <f>IF(OR($A11="",$F11="",$J11="Reserved",$J11="Closed"),"",MAX(0,TODAY()-$F11))</f>
        <v/>
      </c>
      <c r="M11" s="14">
        <f>IF(OR($A11="",$J11="Reserved",$J11="Closed"),"",IF($J11="On Hold","Low",IF(AND($K11&lt;&gt;"",$K11&lt;TODAY()),"High",IF(AND($G11&lt;&gt;"",$G11&lt;=TODAY()+Assumptions!$B$5),"High",IF($L11&gt;=Assumptions!$B$6,"Medium","Normal")))))</f>
        <v/>
      </c>
      <c r="N11" s="7">
        <f>IF(OR($A11="",$C11="",$D11="",$E11="",$G11="",$H11="",$J11="Reserved",$J11="Closed"),"",COUNTIFS('Available Units'!$A$5:$A$104,$C11,'Available Units'!$C$5:$C$104,$D11,'Available Units'!$D$5:$D$104,$E11,'Available Units'!$E$5:$E$104,"&lt;="&amp;$G11,'Available Units'!$F$5:$F$104,"&lt;="&amp;$H11,'Available Units'!$G$5:$G$104,"Available"))</f>
        <v/>
      </c>
      <c r="O11" s="15">
        <f>IF($A11="","",IF(OR($J11="Reserved",$J11="Closed"),"",IF($N11="","",IF($N11&gt;0,"Potential match - review","No current match"))))</f>
        <v/>
      </c>
      <c r="P11" s="11" t="inlineStr">
        <is>
          <t>Reserved status removes this request from active matching.</t>
        </is>
      </c>
    </row>
    <row r="12" ht="30" customHeight="1">
      <c r="A12" s="10" t="inlineStr">
        <is>
          <t>FIC-WL-0008</t>
        </is>
      </c>
      <c r="B12" s="11" t="inlineStr">
        <is>
          <t>Fictional Prospect 08</t>
        </is>
      </c>
      <c r="C12" s="11" t="inlineStr">
        <is>
          <t>Blue Kite Self Storage (Fictional)</t>
        </is>
      </c>
      <c r="D12" s="10" t="n">
        <v>75</v>
      </c>
      <c r="E12" s="11" t="inlineStr">
        <is>
          <t>Climate Controlled</t>
        </is>
      </c>
      <c r="F12" s="21" t="n">
        <v>46237</v>
      </c>
      <c r="G12" s="21" t="n">
        <v>46277</v>
      </c>
      <c r="H12" s="22" t="n">
        <v>100</v>
      </c>
      <c r="I12" s="11" t="inlineStr">
        <is>
          <t>Fictional Jordan Ellis</t>
        </is>
      </c>
      <c r="J12" s="10" t="inlineStr">
        <is>
          <t>Waiting</t>
        </is>
      </c>
      <c r="K12" s="21" t="n">
        <v>46277</v>
      </c>
      <c r="L12" s="9">
        <f>IF(OR($A12="",$F12="",$J12="Reserved",$J12="Closed"),"",MAX(0,TODAY()-$F12))</f>
        <v/>
      </c>
      <c r="M12" s="16">
        <f>IF(OR($A12="",$J12="Reserved",$J12="Closed"),"",IF($J12="On Hold","Low",IF(AND($K12&lt;&gt;"",$K12&lt;TODAY()),"High",IF(AND($G12&lt;&gt;"",$G12&lt;=TODAY()+Assumptions!$B$5),"High",IF($L12&gt;=Assumptions!$B$6,"Medium","Normal")))))</f>
        <v/>
      </c>
      <c r="N12" s="9">
        <f>IF(OR($A12="",$C12="",$D12="",$E12="",$G12="",$H12="",$J12="Reserved",$J12="Closed"),"",COUNTIFS('Available Units'!$A$5:$A$104,$C12,'Available Units'!$C$5:$C$104,$D12,'Available Units'!$D$5:$D$104,$E12,'Available Units'!$E$5:$E$104,"&lt;="&amp;$G12,'Available Units'!$F$5:$F$104,"&lt;="&amp;$H12,'Available Units'!$G$5:$G$104,"Available"))</f>
        <v/>
      </c>
      <c r="O12" s="17">
        <f>IF($A12="","",IF(OR($J12="Reserved",$J12="Closed"),"",IF($N12="","",IF($N12&gt;0,"Potential match - review","No current match"))))</f>
        <v/>
      </c>
      <c r="P12" s="11" t="inlineStr">
        <is>
          <t>Boundary test: unit amount and available date equal the request limits.</t>
        </is>
      </c>
    </row>
    <row r="13" ht="30" customHeight="1">
      <c r="A13" s="10" t="inlineStr">
        <is>
          <t>FIC-WL-0009</t>
        </is>
      </c>
      <c r="B13" s="11" t="inlineStr">
        <is>
          <t>Fictional Prospect 09</t>
        </is>
      </c>
      <c r="C13" s="11" t="inlineStr">
        <is>
          <t>Juniper Moon Storage (Fictional)</t>
        </is>
      </c>
      <c r="D13" s="10" t="n">
        <v>100</v>
      </c>
      <c r="E13" s="11" t="inlineStr">
        <is>
          <t>Drive-Up Access</t>
        </is>
      </c>
      <c r="F13" s="21" t="n">
        <v>46275</v>
      </c>
      <c r="G13" s="21" t="n">
        <v>46337</v>
      </c>
      <c r="H13" s="22" t="n">
        <v>125</v>
      </c>
      <c r="I13" s="11" t="inlineStr">
        <is>
          <t>Fictional Casey Lane</t>
        </is>
      </c>
      <c r="J13" s="10" t="inlineStr">
        <is>
          <t>Closed</t>
        </is>
      </c>
      <c r="K13" s="21" t="n">
        <v>46281</v>
      </c>
      <c r="L13" s="7">
        <f>IF(OR($A13="",$F13="",$J13="Reserved",$J13="Closed"),"",MAX(0,TODAY()-$F13))</f>
        <v/>
      </c>
      <c r="M13" s="14">
        <f>IF(OR($A13="",$J13="Reserved",$J13="Closed"),"",IF($J13="On Hold","Low",IF(AND($K13&lt;&gt;"",$K13&lt;TODAY()),"High",IF(AND($G13&lt;&gt;"",$G13&lt;=TODAY()+Assumptions!$B$5),"High",IF($L13&gt;=Assumptions!$B$6,"Medium","Normal")))))</f>
        <v/>
      </c>
      <c r="N13" s="7">
        <f>IF(OR($A13="",$C13="",$D13="",$E13="",$G13="",$H13="",$J13="Reserved",$J13="Closed"),"",COUNTIFS('Available Units'!$A$5:$A$104,$C13,'Available Units'!$C$5:$C$104,$D13,'Available Units'!$D$5:$D$104,$E13,'Available Units'!$E$5:$E$104,"&lt;="&amp;$G13,'Available Units'!$F$5:$F$104,"&lt;="&amp;$H13,'Available Units'!$G$5:$G$104,"Available"))</f>
        <v/>
      </c>
      <c r="O13" s="15">
        <f>IF($A13="","",IF(OR($J13="Reserved",$J13="Closed"),"",IF($N13="","",IF($N13&gt;0,"Potential match - review","No current match"))))</f>
        <v/>
      </c>
      <c r="P13" s="11" t="inlineStr">
        <is>
          <t>Closed request remains as a fictional historical example.</t>
        </is>
      </c>
    </row>
    <row r="14" ht="30" customHeight="1">
      <c r="A14" s="10" t="inlineStr">
        <is>
          <t>FIC-WL-0010</t>
        </is>
      </c>
      <c r="B14" s="11" t="inlineStr">
        <is>
          <t>Fictional Prospect 10</t>
        </is>
      </c>
      <c r="C14" s="11" t="inlineStr">
        <is>
          <t>Cedar Lantern Storage (Fictional)</t>
        </is>
      </c>
      <c r="D14" s="10" t="n">
        <v>300</v>
      </c>
      <c r="E14" s="11" t="inlineStr">
        <is>
          <t>Vehicle Storage</t>
        </is>
      </c>
      <c r="F14" s="21" t="n">
        <v>46255</v>
      </c>
      <c r="G14" s="21" t="n">
        <v>46291</v>
      </c>
      <c r="H14" s="22" t="n">
        <v>275</v>
      </c>
      <c r="I14" s="11" t="inlineStr">
        <is>
          <t>Fictional Morgan Reed</t>
        </is>
      </c>
      <c r="J14" s="10" t="inlineStr">
        <is>
          <t>Waiting</t>
        </is>
      </c>
      <c r="K14" s="21" t="n">
        <v>46284</v>
      </c>
      <c r="L14" s="9">
        <f>IF(OR($A14="",$F14="",$J14="Reserved",$J14="Closed"),"",MAX(0,TODAY()-$F14))</f>
        <v/>
      </c>
      <c r="M14" s="16">
        <f>IF(OR($A14="",$J14="Reserved",$J14="Closed"),"",IF($J14="On Hold","Low",IF(AND($K14&lt;&gt;"",$K14&lt;TODAY()),"High",IF(AND($G14&lt;&gt;"",$G14&lt;=TODAY()+Assumptions!$B$5),"High",IF($L14&gt;=Assumptions!$B$6,"Medium","Normal")))))</f>
        <v/>
      </c>
      <c r="N14" s="9">
        <f>IF(OR($A14="",$C14="",$D14="",$E14="",$G14="",$H14="",$J14="Reserved",$J14="Closed"),"",COUNTIFS('Available Units'!$A$5:$A$104,$C14,'Available Units'!$C$5:$C$104,$D14,'Available Units'!$D$5:$D$104,$E14,'Available Units'!$E$5:$E$104,"&lt;="&amp;$G14,'Available Units'!$F$5:$F$104,"&lt;="&amp;$H14,'Available Units'!$G$5:$G$104,"Available"))</f>
        <v/>
      </c>
      <c r="O14" s="17">
        <f>IF($A14="","",IF(OR($J14="Reserved",$J14="Closed"),"",IF($N14="","",IF($N14&gt;0,"Potential match - review","No current match"))))</f>
        <v/>
      </c>
      <c r="P14" s="11" t="inlineStr">
        <is>
          <t>Boundary test: desired date and amount meet the listed unit exactly.</t>
        </is>
      </c>
    </row>
    <row r="15" ht="30" customHeight="1">
      <c r="A15" s="10" t="n"/>
      <c r="B15" s="11" t="n"/>
      <c r="C15" s="11" t="n"/>
      <c r="D15" s="10" t="n"/>
      <c r="E15" s="11" t="n"/>
      <c r="F15" s="21" t="n"/>
      <c r="G15" s="21" t="n"/>
      <c r="H15" s="22" t="n"/>
      <c r="I15" s="11" t="n"/>
      <c r="J15" s="10" t="n"/>
      <c r="K15" s="21" t="n"/>
      <c r="L15" s="7">
        <f>IF(OR($A15="",$F15="",$J15="Reserved",$J15="Closed"),"",MAX(0,TODAY()-$F15))</f>
        <v/>
      </c>
      <c r="M15" s="14">
        <f>IF(OR($A15="",$J15="Reserved",$J15="Closed"),"",IF($J15="On Hold","Low",IF(AND($K15&lt;&gt;"",$K15&lt;TODAY()),"High",IF(AND($G15&lt;&gt;"",$G15&lt;=TODAY()+Assumptions!$B$5),"High",IF($L15&gt;=Assumptions!$B$6,"Medium","Normal")))))</f>
        <v/>
      </c>
      <c r="N15" s="7">
        <f>IF(OR($A15="",$C15="",$D15="",$E15="",$G15="",$H15="",$J15="Reserved",$J15="Closed"),"",COUNTIFS('Available Units'!$A$5:$A$104,$C15,'Available Units'!$C$5:$C$104,$D15,'Available Units'!$D$5:$D$104,$E15,'Available Units'!$E$5:$E$104,"&lt;="&amp;$G15,'Available Units'!$F$5:$F$104,"&lt;="&amp;$H15,'Available Units'!$G$5:$G$104,"Available"))</f>
        <v/>
      </c>
      <c r="O15" s="15">
        <f>IF($A15="","",IF(OR($J15="Reserved",$J15="Closed"),"",IF($N15="","",IF($N15&gt;0,"Potential match - review","No current match"))))</f>
        <v/>
      </c>
      <c r="P15" s="11" t="n"/>
    </row>
    <row r="16" ht="30" customHeight="1">
      <c r="A16" s="10" t="n"/>
      <c r="B16" s="11" t="n"/>
      <c r="C16" s="11" t="n"/>
      <c r="D16" s="10" t="n"/>
      <c r="E16" s="11" t="n"/>
      <c r="F16" s="21" t="n"/>
      <c r="G16" s="21" t="n"/>
      <c r="H16" s="22" t="n"/>
      <c r="I16" s="11" t="n"/>
      <c r="J16" s="10" t="n"/>
      <c r="K16" s="21" t="n"/>
      <c r="L16" s="9">
        <f>IF(OR($A16="",$F16="",$J16="Reserved",$J16="Closed"),"",MAX(0,TODAY()-$F16))</f>
        <v/>
      </c>
      <c r="M16" s="16">
        <f>IF(OR($A16="",$J16="Reserved",$J16="Closed"),"",IF($J16="On Hold","Low",IF(AND($K16&lt;&gt;"",$K16&lt;TODAY()),"High",IF(AND($G16&lt;&gt;"",$G16&lt;=TODAY()+Assumptions!$B$5),"High",IF($L16&gt;=Assumptions!$B$6,"Medium","Normal")))))</f>
        <v/>
      </c>
      <c r="N16" s="9">
        <f>IF(OR($A16="",$C16="",$D16="",$E16="",$G16="",$H16="",$J16="Reserved",$J16="Closed"),"",COUNTIFS('Available Units'!$A$5:$A$104,$C16,'Available Units'!$C$5:$C$104,$D16,'Available Units'!$D$5:$D$104,$E16,'Available Units'!$E$5:$E$104,"&lt;="&amp;$G16,'Available Units'!$F$5:$F$104,"&lt;="&amp;$H16,'Available Units'!$G$5:$G$104,"Available"))</f>
        <v/>
      </c>
      <c r="O16" s="17">
        <f>IF($A16="","",IF(OR($J16="Reserved",$J16="Closed"),"",IF($N16="","",IF($N16&gt;0,"Potential match - review","No current match"))))</f>
        <v/>
      </c>
      <c r="P16" s="11" t="n"/>
    </row>
    <row r="17" ht="30" customHeight="1">
      <c r="A17" s="10" t="n"/>
      <c r="B17" s="11" t="n"/>
      <c r="C17" s="11" t="n"/>
      <c r="D17" s="10" t="n"/>
      <c r="E17" s="11" t="n"/>
      <c r="F17" s="21" t="n"/>
      <c r="G17" s="21" t="n"/>
      <c r="H17" s="22" t="n"/>
      <c r="I17" s="11" t="n"/>
      <c r="J17" s="10" t="n"/>
      <c r="K17" s="21" t="n"/>
      <c r="L17" s="7">
        <f>IF(OR($A17="",$F17="",$J17="Reserved",$J17="Closed"),"",MAX(0,TODAY()-$F17))</f>
        <v/>
      </c>
      <c r="M17" s="14">
        <f>IF(OR($A17="",$J17="Reserved",$J17="Closed"),"",IF($J17="On Hold","Low",IF(AND($K17&lt;&gt;"",$K17&lt;TODAY()),"High",IF(AND($G17&lt;&gt;"",$G17&lt;=TODAY()+Assumptions!$B$5),"High",IF($L17&gt;=Assumptions!$B$6,"Medium","Normal")))))</f>
        <v/>
      </c>
      <c r="N17" s="7">
        <f>IF(OR($A17="",$C17="",$D17="",$E17="",$G17="",$H17="",$J17="Reserved",$J17="Closed"),"",COUNTIFS('Available Units'!$A$5:$A$104,$C17,'Available Units'!$C$5:$C$104,$D17,'Available Units'!$D$5:$D$104,$E17,'Available Units'!$E$5:$E$104,"&lt;="&amp;$G17,'Available Units'!$F$5:$F$104,"&lt;="&amp;$H17,'Available Units'!$G$5:$G$104,"Available"))</f>
        <v/>
      </c>
      <c r="O17" s="15">
        <f>IF($A17="","",IF(OR($J17="Reserved",$J17="Closed"),"",IF($N17="","",IF($N17&gt;0,"Potential match - review","No current match"))))</f>
        <v/>
      </c>
      <c r="P17" s="11" t="n"/>
    </row>
    <row r="18" ht="30" customHeight="1">
      <c r="A18" s="10" t="n"/>
      <c r="B18" s="11" t="n"/>
      <c r="C18" s="11" t="n"/>
      <c r="D18" s="10" t="n"/>
      <c r="E18" s="11" t="n"/>
      <c r="F18" s="21" t="n"/>
      <c r="G18" s="21" t="n"/>
      <c r="H18" s="22" t="n"/>
      <c r="I18" s="11" t="n"/>
      <c r="J18" s="10" t="n"/>
      <c r="K18" s="21" t="n"/>
      <c r="L18" s="9">
        <f>IF(OR($A18="",$F18="",$J18="Reserved",$J18="Closed"),"",MAX(0,TODAY()-$F18))</f>
        <v/>
      </c>
      <c r="M18" s="16">
        <f>IF(OR($A18="",$J18="Reserved",$J18="Closed"),"",IF($J18="On Hold","Low",IF(AND($K18&lt;&gt;"",$K18&lt;TODAY()),"High",IF(AND($G18&lt;&gt;"",$G18&lt;=TODAY()+Assumptions!$B$5),"High",IF($L18&gt;=Assumptions!$B$6,"Medium","Normal")))))</f>
        <v/>
      </c>
      <c r="N18" s="9">
        <f>IF(OR($A18="",$C18="",$D18="",$E18="",$G18="",$H18="",$J18="Reserved",$J18="Closed"),"",COUNTIFS('Available Units'!$A$5:$A$104,$C18,'Available Units'!$C$5:$C$104,$D18,'Available Units'!$D$5:$D$104,$E18,'Available Units'!$E$5:$E$104,"&lt;="&amp;$G18,'Available Units'!$F$5:$F$104,"&lt;="&amp;$H18,'Available Units'!$G$5:$G$104,"Available"))</f>
        <v/>
      </c>
      <c r="O18" s="17">
        <f>IF($A18="","",IF(OR($J18="Reserved",$J18="Closed"),"",IF($N18="","",IF($N18&gt;0,"Potential match - review","No current match"))))</f>
        <v/>
      </c>
      <c r="P18" s="11" t="n"/>
    </row>
    <row r="19" ht="30" customHeight="1">
      <c r="A19" s="10" t="n"/>
      <c r="B19" s="11" t="n"/>
      <c r="C19" s="11" t="n"/>
      <c r="D19" s="10" t="n"/>
      <c r="E19" s="11" t="n"/>
      <c r="F19" s="21" t="n"/>
      <c r="G19" s="21" t="n"/>
      <c r="H19" s="22" t="n"/>
      <c r="I19" s="11" t="n"/>
      <c r="J19" s="10" t="n"/>
      <c r="K19" s="21" t="n"/>
      <c r="L19" s="7">
        <f>IF(OR($A19="",$F19="",$J19="Reserved",$J19="Closed"),"",MAX(0,TODAY()-$F19))</f>
        <v/>
      </c>
      <c r="M19" s="14">
        <f>IF(OR($A19="",$J19="Reserved",$J19="Closed"),"",IF($J19="On Hold","Low",IF(AND($K19&lt;&gt;"",$K19&lt;TODAY()),"High",IF(AND($G19&lt;&gt;"",$G19&lt;=TODAY()+Assumptions!$B$5),"High",IF($L19&gt;=Assumptions!$B$6,"Medium","Normal")))))</f>
        <v/>
      </c>
      <c r="N19" s="7">
        <f>IF(OR($A19="",$C19="",$D19="",$E19="",$G19="",$H19="",$J19="Reserved",$J19="Closed"),"",COUNTIFS('Available Units'!$A$5:$A$104,$C19,'Available Units'!$C$5:$C$104,$D19,'Available Units'!$D$5:$D$104,$E19,'Available Units'!$E$5:$E$104,"&lt;="&amp;$G19,'Available Units'!$F$5:$F$104,"&lt;="&amp;$H19,'Available Units'!$G$5:$G$104,"Available"))</f>
        <v/>
      </c>
      <c r="O19" s="15">
        <f>IF($A19="","",IF(OR($J19="Reserved",$J19="Closed"),"",IF($N19="","",IF($N19&gt;0,"Potential match - review","No current match"))))</f>
        <v/>
      </c>
      <c r="P19" s="11" t="n"/>
    </row>
    <row r="20" ht="30" customHeight="1">
      <c r="A20" s="10" t="n"/>
      <c r="B20" s="11" t="n"/>
      <c r="C20" s="11" t="n"/>
      <c r="D20" s="10" t="n"/>
      <c r="E20" s="11" t="n"/>
      <c r="F20" s="21" t="n"/>
      <c r="G20" s="21" t="n"/>
      <c r="H20" s="22" t="n"/>
      <c r="I20" s="11" t="n"/>
      <c r="J20" s="10" t="n"/>
      <c r="K20" s="21" t="n"/>
      <c r="L20" s="9">
        <f>IF(OR($A20="",$F20="",$J20="Reserved",$J20="Closed"),"",MAX(0,TODAY()-$F20))</f>
        <v/>
      </c>
      <c r="M20" s="16">
        <f>IF(OR($A20="",$J20="Reserved",$J20="Closed"),"",IF($J20="On Hold","Low",IF(AND($K20&lt;&gt;"",$K20&lt;TODAY()),"High",IF(AND($G20&lt;&gt;"",$G20&lt;=TODAY()+Assumptions!$B$5),"High",IF($L20&gt;=Assumptions!$B$6,"Medium","Normal")))))</f>
        <v/>
      </c>
      <c r="N20" s="9">
        <f>IF(OR($A20="",$C20="",$D20="",$E20="",$G20="",$H20="",$J20="Reserved",$J20="Closed"),"",COUNTIFS('Available Units'!$A$5:$A$104,$C20,'Available Units'!$C$5:$C$104,$D20,'Available Units'!$D$5:$D$104,$E20,'Available Units'!$E$5:$E$104,"&lt;="&amp;$G20,'Available Units'!$F$5:$F$104,"&lt;="&amp;$H20,'Available Units'!$G$5:$G$104,"Available"))</f>
        <v/>
      </c>
      <c r="O20" s="17">
        <f>IF($A20="","",IF(OR($J20="Reserved",$J20="Closed"),"",IF($N20="","",IF($N20&gt;0,"Potential match - review","No current match"))))</f>
        <v/>
      </c>
      <c r="P20" s="11" t="n"/>
    </row>
    <row r="21" ht="30" customHeight="1">
      <c r="A21" s="10" t="n"/>
      <c r="B21" s="11" t="n"/>
      <c r="C21" s="11" t="n"/>
      <c r="D21" s="10" t="n"/>
      <c r="E21" s="11" t="n"/>
      <c r="F21" s="21" t="n"/>
      <c r="G21" s="21" t="n"/>
      <c r="H21" s="22" t="n"/>
      <c r="I21" s="11" t="n"/>
      <c r="J21" s="10" t="n"/>
      <c r="K21" s="21" t="n"/>
      <c r="L21" s="7">
        <f>IF(OR($A21="",$F21="",$J21="Reserved",$J21="Closed"),"",MAX(0,TODAY()-$F21))</f>
        <v/>
      </c>
      <c r="M21" s="14">
        <f>IF(OR($A21="",$J21="Reserved",$J21="Closed"),"",IF($J21="On Hold","Low",IF(AND($K21&lt;&gt;"",$K21&lt;TODAY()),"High",IF(AND($G21&lt;&gt;"",$G21&lt;=TODAY()+Assumptions!$B$5),"High",IF($L21&gt;=Assumptions!$B$6,"Medium","Normal")))))</f>
        <v/>
      </c>
      <c r="N21" s="7">
        <f>IF(OR($A21="",$C21="",$D21="",$E21="",$G21="",$H21="",$J21="Reserved",$J21="Closed"),"",COUNTIFS('Available Units'!$A$5:$A$104,$C21,'Available Units'!$C$5:$C$104,$D21,'Available Units'!$D$5:$D$104,$E21,'Available Units'!$E$5:$E$104,"&lt;="&amp;$G21,'Available Units'!$F$5:$F$104,"&lt;="&amp;$H21,'Available Units'!$G$5:$G$104,"Available"))</f>
        <v/>
      </c>
      <c r="O21" s="15">
        <f>IF($A21="","",IF(OR($J21="Reserved",$J21="Closed"),"",IF($N21="","",IF($N21&gt;0,"Potential match - review","No current match"))))</f>
        <v/>
      </c>
      <c r="P21" s="11" t="n"/>
    </row>
    <row r="22" ht="30" customHeight="1">
      <c r="A22" s="10" t="n"/>
      <c r="B22" s="11" t="n"/>
      <c r="C22" s="11" t="n"/>
      <c r="D22" s="10" t="n"/>
      <c r="E22" s="11" t="n"/>
      <c r="F22" s="21" t="n"/>
      <c r="G22" s="21" t="n"/>
      <c r="H22" s="22" t="n"/>
      <c r="I22" s="11" t="n"/>
      <c r="J22" s="10" t="n"/>
      <c r="K22" s="21" t="n"/>
      <c r="L22" s="9">
        <f>IF(OR($A22="",$F22="",$J22="Reserved",$J22="Closed"),"",MAX(0,TODAY()-$F22))</f>
        <v/>
      </c>
      <c r="M22" s="16">
        <f>IF(OR($A22="",$J22="Reserved",$J22="Closed"),"",IF($J22="On Hold","Low",IF(AND($K22&lt;&gt;"",$K22&lt;TODAY()),"High",IF(AND($G22&lt;&gt;"",$G22&lt;=TODAY()+Assumptions!$B$5),"High",IF($L22&gt;=Assumptions!$B$6,"Medium","Normal")))))</f>
        <v/>
      </c>
      <c r="N22" s="9">
        <f>IF(OR($A22="",$C22="",$D22="",$E22="",$G22="",$H22="",$J22="Reserved",$J22="Closed"),"",COUNTIFS('Available Units'!$A$5:$A$104,$C22,'Available Units'!$C$5:$C$104,$D22,'Available Units'!$D$5:$D$104,$E22,'Available Units'!$E$5:$E$104,"&lt;="&amp;$G22,'Available Units'!$F$5:$F$104,"&lt;="&amp;$H22,'Available Units'!$G$5:$G$104,"Available"))</f>
        <v/>
      </c>
      <c r="O22" s="17">
        <f>IF($A22="","",IF(OR($J22="Reserved",$J22="Closed"),"",IF($N22="","",IF($N22&gt;0,"Potential match - review","No current match"))))</f>
        <v/>
      </c>
      <c r="P22" s="11" t="n"/>
    </row>
    <row r="23" ht="30" customHeight="1">
      <c r="A23" s="10" t="n"/>
      <c r="B23" s="11" t="n"/>
      <c r="C23" s="11" t="n"/>
      <c r="D23" s="10" t="n"/>
      <c r="E23" s="11" t="n"/>
      <c r="F23" s="21" t="n"/>
      <c r="G23" s="21" t="n"/>
      <c r="H23" s="22" t="n"/>
      <c r="I23" s="11" t="n"/>
      <c r="J23" s="10" t="n"/>
      <c r="K23" s="21" t="n"/>
      <c r="L23" s="7">
        <f>IF(OR($A23="",$F23="",$J23="Reserved",$J23="Closed"),"",MAX(0,TODAY()-$F23))</f>
        <v/>
      </c>
      <c r="M23" s="14">
        <f>IF(OR($A23="",$J23="Reserved",$J23="Closed"),"",IF($J23="On Hold","Low",IF(AND($K23&lt;&gt;"",$K23&lt;TODAY()),"High",IF(AND($G23&lt;&gt;"",$G23&lt;=TODAY()+Assumptions!$B$5),"High",IF($L23&gt;=Assumptions!$B$6,"Medium","Normal")))))</f>
        <v/>
      </c>
      <c r="N23" s="7">
        <f>IF(OR($A23="",$C23="",$D23="",$E23="",$G23="",$H23="",$J23="Reserved",$J23="Closed"),"",COUNTIFS('Available Units'!$A$5:$A$104,$C23,'Available Units'!$C$5:$C$104,$D23,'Available Units'!$D$5:$D$104,$E23,'Available Units'!$E$5:$E$104,"&lt;="&amp;$G23,'Available Units'!$F$5:$F$104,"&lt;="&amp;$H23,'Available Units'!$G$5:$G$104,"Available"))</f>
        <v/>
      </c>
      <c r="O23" s="15">
        <f>IF($A23="","",IF(OR($J23="Reserved",$J23="Closed"),"",IF($N23="","",IF($N23&gt;0,"Potential match - review","No current match"))))</f>
        <v/>
      </c>
      <c r="P23" s="11" t="n"/>
    </row>
    <row r="24" ht="30" customHeight="1">
      <c r="A24" s="10" t="n"/>
      <c r="B24" s="11" t="n"/>
      <c r="C24" s="11" t="n"/>
      <c r="D24" s="10" t="n"/>
      <c r="E24" s="11" t="n"/>
      <c r="F24" s="21" t="n"/>
      <c r="G24" s="21" t="n"/>
      <c r="H24" s="22" t="n"/>
      <c r="I24" s="11" t="n"/>
      <c r="J24" s="10" t="n"/>
      <c r="K24" s="21" t="n"/>
      <c r="L24" s="9">
        <f>IF(OR($A24="",$F24="",$J24="Reserved",$J24="Closed"),"",MAX(0,TODAY()-$F24))</f>
        <v/>
      </c>
      <c r="M24" s="16">
        <f>IF(OR($A24="",$J24="Reserved",$J24="Closed"),"",IF($J24="On Hold","Low",IF(AND($K24&lt;&gt;"",$K24&lt;TODAY()),"High",IF(AND($G24&lt;&gt;"",$G24&lt;=TODAY()+Assumptions!$B$5),"High",IF($L24&gt;=Assumptions!$B$6,"Medium","Normal")))))</f>
        <v/>
      </c>
      <c r="N24" s="9">
        <f>IF(OR($A24="",$C24="",$D24="",$E24="",$G24="",$H24="",$J24="Reserved",$J24="Closed"),"",COUNTIFS('Available Units'!$A$5:$A$104,$C24,'Available Units'!$C$5:$C$104,$D24,'Available Units'!$D$5:$D$104,$E24,'Available Units'!$E$5:$E$104,"&lt;="&amp;$G24,'Available Units'!$F$5:$F$104,"&lt;="&amp;$H24,'Available Units'!$G$5:$G$104,"Available"))</f>
        <v/>
      </c>
      <c r="O24" s="17">
        <f>IF($A24="","",IF(OR($J24="Reserved",$J24="Closed"),"",IF($N24="","",IF($N24&gt;0,"Potential match - review","No current match"))))</f>
        <v/>
      </c>
      <c r="P24" s="11" t="n"/>
    </row>
    <row r="25" ht="30" customHeight="1">
      <c r="A25" s="10" t="n"/>
      <c r="B25" s="11" t="n"/>
      <c r="C25" s="11" t="n"/>
      <c r="D25" s="10" t="n"/>
      <c r="E25" s="11" t="n"/>
      <c r="F25" s="21" t="n"/>
      <c r="G25" s="21" t="n"/>
      <c r="H25" s="22" t="n"/>
      <c r="I25" s="11" t="n"/>
      <c r="J25" s="10" t="n"/>
      <c r="K25" s="21" t="n"/>
      <c r="L25" s="7">
        <f>IF(OR($A25="",$F25="",$J25="Reserved",$J25="Closed"),"",MAX(0,TODAY()-$F25))</f>
        <v/>
      </c>
      <c r="M25" s="14">
        <f>IF(OR($A25="",$J25="Reserved",$J25="Closed"),"",IF($J25="On Hold","Low",IF(AND($K25&lt;&gt;"",$K25&lt;TODAY()),"High",IF(AND($G25&lt;&gt;"",$G25&lt;=TODAY()+Assumptions!$B$5),"High",IF($L25&gt;=Assumptions!$B$6,"Medium","Normal")))))</f>
        <v/>
      </c>
      <c r="N25" s="7">
        <f>IF(OR($A25="",$C25="",$D25="",$E25="",$G25="",$H25="",$J25="Reserved",$J25="Closed"),"",COUNTIFS('Available Units'!$A$5:$A$104,$C25,'Available Units'!$C$5:$C$104,$D25,'Available Units'!$D$5:$D$104,$E25,'Available Units'!$E$5:$E$104,"&lt;="&amp;$G25,'Available Units'!$F$5:$F$104,"&lt;="&amp;$H25,'Available Units'!$G$5:$G$104,"Available"))</f>
        <v/>
      </c>
      <c r="O25" s="15">
        <f>IF($A25="","",IF(OR($J25="Reserved",$J25="Closed"),"",IF($N25="","",IF($N25&gt;0,"Potential match - review","No current match"))))</f>
        <v/>
      </c>
      <c r="P25" s="11" t="n"/>
    </row>
    <row r="26" ht="30" customHeight="1">
      <c r="A26" s="10" t="n"/>
      <c r="B26" s="11" t="n"/>
      <c r="C26" s="11" t="n"/>
      <c r="D26" s="10" t="n"/>
      <c r="E26" s="11" t="n"/>
      <c r="F26" s="21" t="n"/>
      <c r="G26" s="21" t="n"/>
      <c r="H26" s="22" t="n"/>
      <c r="I26" s="11" t="n"/>
      <c r="J26" s="10" t="n"/>
      <c r="K26" s="21" t="n"/>
      <c r="L26" s="9">
        <f>IF(OR($A26="",$F26="",$J26="Reserved",$J26="Closed"),"",MAX(0,TODAY()-$F26))</f>
        <v/>
      </c>
      <c r="M26" s="16">
        <f>IF(OR($A26="",$J26="Reserved",$J26="Closed"),"",IF($J26="On Hold","Low",IF(AND($K26&lt;&gt;"",$K26&lt;TODAY()),"High",IF(AND($G26&lt;&gt;"",$G26&lt;=TODAY()+Assumptions!$B$5),"High",IF($L26&gt;=Assumptions!$B$6,"Medium","Normal")))))</f>
        <v/>
      </c>
      <c r="N26" s="9">
        <f>IF(OR($A26="",$C26="",$D26="",$E26="",$G26="",$H26="",$J26="Reserved",$J26="Closed"),"",COUNTIFS('Available Units'!$A$5:$A$104,$C26,'Available Units'!$C$5:$C$104,$D26,'Available Units'!$D$5:$D$104,$E26,'Available Units'!$E$5:$E$104,"&lt;="&amp;$G26,'Available Units'!$F$5:$F$104,"&lt;="&amp;$H26,'Available Units'!$G$5:$G$104,"Available"))</f>
        <v/>
      </c>
      <c r="O26" s="17">
        <f>IF($A26="","",IF(OR($J26="Reserved",$J26="Closed"),"",IF($N26="","",IF($N26&gt;0,"Potential match - review","No current match"))))</f>
        <v/>
      </c>
      <c r="P26" s="11" t="n"/>
    </row>
    <row r="27" ht="30" customHeight="1">
      <c r="A27" s="10" t="n"/>
      <c r="B27" s="11" t="n"/>
      <c r="C27" s="11" t="n"/>
      <c r="D27" s="10" t="n"/>
      <c r="E27" s="11" t="n"/>
      <c r="F27" s="21" t="n"/>
      <c r="G27" s="21" t="n"/>
      <c r="H27" s="22" t="n"/>
      <c r="I27" s="11" t="n"/>
      <c r="J27" s="10" t="n"/>
      <c r="K27" s="21" t="n"/>
      <c r="L27" s="7">
        <f>IF(OR($A27="",$F27="",$J27="Reserved",$J27="Closed"),"",MAX(0,TODAY()-$F27))</f>
        <v/>
      </c>
      <c r="M27" s="14">
        <f>IF(OR($A27="",$J27="Reserved",$J27="Closed"),"",IF($J27="On Hold","Low",IF(AND($K27&lt;&gt;"",$K27&lt;TODAY()),"High",IF(AND($G27&lt;&gt;"",$G27&lt;=TODAY()+Assumptions!$B$5),"High",IF($L27&gt;=Assumptions!$B$6,"Medium","Normal")))))</f>
        <v/>
      </c>
      <c r="N27" s="7">
        <f>IF(OR($A27="",$C27="",$D27="",$E27="",$G27="",$H27="",$J27="Reserved",$J27="Closed"),"",COUNTIFS('Available Units'!$A$5:$A$104,$C27,'Available Units'!$C$5:$C$104,$D27,'Available Units'!$D$5:$D$104,$E27,'Available Units'!$E$5:$E$104,"&lt;="&amp;$G27,'Available Units'!$F$5:$F$104,"&lt;="&amp;$H27,'Available Units'!$G$5:$G$104,"Available"))</f>
        <v/>
      </c>
      <c r="O27" s="15">
        <f>IF($A27="","",IF(OR($J27="Reserved",$J27="Closed"),"",IF($N27="","",IF($N27&gt;0,"Potential match - review","No current match"))))</f>
        <v/>
      </c>
      <c r="P27" s="11" t="n"/>
    </row>
    <row r="28" ht="30" customHeight="1">
      <c r="A28" s="10" t="n"/>
      <c r="B28" s="11" t="n"/>
      <c r="C28" s="11" t="n"/>
      <c r="D28" s="10" t="n"/>
      <c r="E28" s="11" t="n"/>
      <c r="F28" s="21" t="n"/>
      <c r="G28" s="21" t="n"/>
      <c r="H28" s="22" t="n"/>
      <c r="I28" s="11" t="n"/>
      <c r="J28" s="10" t="n"/>
      <c r="K28" s="21" t="n"/>
      <c r="L28" s="9">
        <f>IF(OR($A28="",$F28="",$J28="Reserved",$J28="Closed"),"",MAX(0,TODAY()-$F28))</f>
        <v/>
      </c>
      <c r="M28" s="16">
        <f>IF(OR($A28="",$J28="Reserved",$J28="Closed"),"",IF($J28="On Hold","Low",IF(AND($K28&lt;&gt;"",$K28&lt;TODAY()),"High",IF(AND($G28&lt;&gt;"",$G28&lt;=TODAY()+Assumptions!$B$5),"High",IF($L28&gt;=Assumptions!$B$6,"Medium","Normal")))))</f>
        <v/>
      </c>
      <c r="N28" s="9">
        <f>IF(OR($A28="",$C28="",$D28="",$E28="",$G28="",$H28="",$J28="Reserved",$J28="Closed"),"",COUNTIFS('Available Units'!$A$5:$A$104,$C28,'Available Units'!$C$5:$C$104,$D28,'Available Units'!$D$5:$D$104,$E28,'Available Units'!$E$5:$E$104,"&lt;="&amp;$G28,'Available Units'!$F$5:$F$104,"&lt;="&amp;$H28,'Available Units'!$G$5:$G$104,"Available"))</f>
        <v/>
      </c>
      <c r="O28" s="17">
        <f>IF($A28="","",IF(OR($J28="Reserved",$J28="Closed"),"",IF($N28="","",IF($N28&gt;0,"Potential match - review","No current match"))))</f>
        <v/>
      </c>
      <c r="P28" s="11" t="n"/>
    </row>
    <row r="29" ht="30" customHeight="1">
      <c r="A29" s="10" t="n"/>
      <c r="B29" s="11" t="n"/>
      <c r="C29" s="11" t="n"/>
      <c r="D29" s="10" t="n"/>
      <c r="E29" s="11" t="n"/>
      <c r="F29" s="21" t="n"/>
      <c r="G29" s="21" t="n"/>
      <c r="H29" s="22" t="n"/>
      <c r="I29" s="11" t="n"/>
      <c r="J29" s="10" t="n"/>
      <c r="K29" s="21" t="n"/>
      <c r="L29" s="7">
        <f>IF(OR($A29="",$F29="",$J29="Reserved",$J29="Closed"),"",MAX(0,TODAY()-$F29))</f>
        <v/>
      </c>
      <c r="M29" s="14">
        <f>IF(OR($A29="",$J29="Reserved",$J29="Closed"),"",IF($J29="On Hold","Low",IF(AND($K29&lt;&gt;"",$K29&lt;TODAY()),"High",IF(AND($G29&lt;&gt;"",$G29&lt;=TODAY()+Assumptions!$B$5),"High",IF($L29&gt;=Assumptions!$B$6,"Medium","Normal")))))</f>
        <v/>
      </c>
      <c r="N29" s="7">
        <f>IF(OR($A29="",$C29="",$D29="",$E29="",$G29="",$H29="",$J29="Reserved",$J29="Closed"),"",COUNTIFS('Available Units'!$A$5:$A$104,$C29,'Available Units'!$C$5:$C$104,$D29,'Available Units'!$D$5:$D$104,$E29,'Available Units'!$E$5:$E$104,"&lt;="&amp;$G29,'Available Units'!$F$5:$F$104,"&lt;="&amp;$H29,'Available Units'!$G$5:$G$104,"Available"))</f>
        <v/>
      </c>
      <c r="O29" s="15">
        <f>IF($A29="","",IF(OR($J29="Reserved",$J29="Closed"),"",IF($N29="","",IF($N29&gt;0,"Potential match - review","No current match"))))</f>
        <v/>
      </c>
      <c r="P29" s="11" t="n"/>
    </row>
    <row r="30" ht="30" customHeight="1">
      <c r="A30" s="10" t="n"/>
      <c r="B30" s="11" t="n"/>
      <c r="C30" s="11" t="n"/>
      <c r="D30" s="10" t="n"/>
      <c r="E30" s="11" t="n"/>
      <c r="F30" s="21" t="n"/>
      <c r="G30" s="21" t="n"/>
      <c r="H30" s="22" t="n"/>
      <c r="I30" s="11" t="n"/>
      <c r="J30" s="10" t="n"/>
      <c r="K30" s="21" t="n"/>
      <c r="L30" s="9">
        <f>IF(OR($A30="",$F30="",$J30="Reserved",$J30="Closed"),"",MAX(0,TODAY()-$F30))</f>
        <v/>
      </c>
      <c r="M30" s="16">
        <f>IF(OR($A30="",$J30="Reserved",$J30="Closed"),"",IF($J30="On Hold","Low",IF(AND($K30&lt;&gt;"",$K30&lt;TODAY()),"High",IF(AND($G30&lt;&gt;"",$G30&lt;=TODAY()+Assumptions!$B$5),"High",IF($L30&gt;=Assumptions!$B$6,"Medium","Normal")))))</f>
        <v/>
      </c>
      <c r="N30" s="9">
        <f>IF(OR($A30="",$C30="",$D30="",$E30="",$G30="",$H30="",$J30="Reserved",$J30="Closed"),"",COUNTIFS('Available Units'!$A$5:$A$104,$C30,'Available Units'!$C$5:$C$104,$D30,'Available Units'!$D$5:$D$104,$E30,'Available Units'!$E$5:$E$104,"&lt;="&amp;$G30,'Available Units'!$F$5:$F$104,"&lt;="&amp;$H30,'Available Units'!$G$5:$G$104,"Available"))</f>
        <v/>
      </c>
      <c r="O30" s="17">
        <f>IF($A30="","",IF(OR($J30="Reserved",$J30="Closed"),"",IF($N30="","",IF($N30&gt;0,"Potential match - review","No current match"))))</f>
        <v/>
      </c>
      <c r="P30" s="11" t="n"/>
    </row>
    <row r="31" ht="30" customHeight="1">
      <c r="A31" s="10" t="n"/>
      <c r="B31" s="11" t="n"/>
      <c r="C31" s="11" t="n"/>
      <c r="D31" s="10" t="n"/>
      <c r="E31" s="11" t="n"/>
      <c r="F31" s="21" t="n"/>
      <c r="G31" s="21" t="n"/>
      <c r="H31" s="22" t="n"/>
      <c r="I31" s="11" t="n"/>
      <c r="J31" s="10" t="n"/>
      <c r="K31" s="21" t="n"/>
      <c r="L31" s="7">
        <f>IF(OR($A31="",$F31="",$J31="Reserved",$J31="Closed"),"",MAX(0,TODAY()-$F31))</f>
        <v/>
      </c>
      <c r="M31" s="14">
        <f>IF(OR($A31="",$J31="Reserved",$J31="Closed"),"",IF($J31="On Hold","Low",IF(AND($K31&lt;&gt;"",$K31&lt;TODAY()),"High",IF(AND($G31&lt;&gt;"",$G31&lt;=TODAY()+Assumptions!$B$5),"High",IF($L31&gt;=Assumptions!$B$6,"Medium","Normal")))))</f>
        <v/>
      </c>
      <c r="N31" s="7">
        <f>IF(OR($A31="",$C31="",$D31="",$E31="",$G31="",$H31="",$J31="Reserved",$J31="Closed"),"",COUNTIFS('Available Units'!$A$5:$A$104,$C31,'Available Units'!$C$5:$C$104,$D31,'Available Units'!$D$5:$D$104,$E31,'Available Units'!$E$5:$E$104,"&lt;="&amp;$G31,'Available Units'!$F$5:$F$104,"&lt;="&amp;$H31,'Available Units'!$G$5:$G$104,"Available"))</f>
        <v/>
      </c>
      <c r="O31" s="15">
        <f>IF($A31="","",IF(OR($J31="Reserved",$J31="Closed"),"",IF($N31="","",IF($N31&gt;0,"Potential match - review","No current match"))))</f>
        <v/>
      </c>
      <c r="P31" s="11" t="n"/>
    </row>
    <row r="32" ht="30" customHeight="1">
      <c r="A32" s="10" t="n"/>
      <c r="B32" s="11" t="n"/>
      <c r="C32" s="11" t="n"/>
      <c r="D32" s="10" t="n"/>
      <c r="E32" s="11" t="n"/>
      <c r="F32" s="21" t="n"/>
      <c r="G32" s="21" t="n"/>
      <c r="H32" s="22" t="n"/>
      <c r="I32" s="11" t="n"/>
      <c r="J32" s="10" t="n"/>
      <c r="K32" s="21" t="n"/>
      <c r="L32" s="9">
        <f>IF(OR($A32="",$F32="",$J32="Reserved",$J32="Closed"),"",MAX(0,TODAY()-$F32))</f>
        <v/>
      </c>
      <c r="M32" s="16">
        <f>IF(OR($A32="",$J32="Reserved",$J32="Closed"),"",IF($J32="On Hold","Low",IF(AND($K32&lt;&gt;"",$K32&lt;TODAY()),"High",IF(AND($G32&lt;&gt;"",$G32&lt;=TODAY()+Assumptions!$B$5),"High",IF($L32&gt;=Assumptions!$B$6,"Medium","Normal")))))</f>
        <v/>
      </c>
      <c r="N32" s="9">
        <f>IF(OR($A32="",$C32="",$D32="",$E32="",$G32="",$H32="",$J32="Reserved",$J32="Closed"),"",COUNTIFS('Available Units'!$A$5:$A$104,$C32,'Available Units'!$C$5:$C$104,$D32,'Available Units'!$D$5:$D$104,$E32,'Available Units'!$E$5:$E$104,"&lt;="&amp;$G32,'Available Units'!$F$5:$F$104,"&lt;="&amp;$H32,'Available Units'!$G$5:$G$104,"Available"))</f>
        <v/>
      </c>
      <c r="O32" s="17">
        <f>IF($A32="","",IF(OR($J32="Reserved",$J32="Closed"),"",IF($N32="","",IF($N32&gt;0,"Potential match - review","No current match"))))</f>
        <v/>
      </c>
      <c r="P32" s="11" t="n"/>
    </row>
    <row r="33" ht="30" customHeight="1">
      <c r="A33" s="10" t="n"/>
      <c r="B33" s="11" t="n"/>
      <c r="C33" s="11" t="n"/>
      <c r="D33" s="10" t="n"/>
      <c r="E33" s="11" t="n"/>
      <c r="F33" s="21" t="n"/>
      <c r="G33" s="21" t="n"/>
      <c r="H33" s="22" t="n"/>
      <c r="I33" s="11" t="n"/>
      <c r="J33" s="10" t="n"/>
      <c r="K33" s="21" t="n"/>
      <c r="L33" s="7">
        <f>IF(OR($A33="",$F33="",$J33="Reserved",$J33="Closed"),"",MAX(0,TODAY()-$F33))</f>
        <v/>
      </c>
      <c r="M33" s="14">
        <f>IF(OR($A33="",$J33="Reserved",$J33="Closed"),"",IF($J33="On Hold","Low",IF(AND($K33&lt;&gt;"",$K33&lt;TODAY()),"High",IF(AND($G33&lt;&gt;"",$G33&lt;=TODAY()+Assumptions!$B$5),"High",IF($L33&gt;=Assumptions!$B$6,"Medium","Normal")))))</f>
        <v/>
      </c>
      <c r="N33" s="7">
        <f>IF(OR($A33="",$C33="",$D33="",$E33="",$G33="",$H33="",$J33="Reserved",$J33="Closed"),"",COUNTIFS('Available Units'!$A$5:$A$104,$C33,'Available Units'!$C$5:$C$104,$D33,'Available Units'!$D$5:$D$104,$E33,'Available Units'!$E$5:$E$104,"&lt;="&amp;$G33,'Available Units'!$F$5:$F$104,"&lt;="&amp;$H33,'Available Units'!$G$5:$G$104,"Available"))</f>
        <v/>
      </c>
      <c r="O33" s="15">
        <f>IF($A33="","",IF(OR($J33="Reserved",$J33="Closed"),"",IF($N33="","",IF($N33&gt;0,"Potential match - review","No current match"))))</f>
        <v/>
      </c>
      <c r="P33" s="11" t="n"/>
    </row>
    <row r="34" ht="30" customHeight="1">
      <c r="A34" s="10" t="n"/>
      <c r="B34" s="11" t="n"/>
      <c r="C34" s="11" t="n"/>
      <c r="D34" s="10" t="n"/>
      <c r="E34" s="11" t="n"/>
      <c r="F34" s="21" t="n"/>
      <c r="G34" s="21" t="n"/>
      <c r="H34" s="22" t="n"/>
      <c r="I34" s="11" t="n"/>
      <c r="J34" s="10" t="n"/>
      <c r="K34" s="21" t="n"/>
      <c r="L34" s="9">
        <f>IF(OR($A34="",$F34="",$J34="Reserved",$J34="Closed"),"",MAX(0,TODAY()-$F34))</f>
        <v/>
      </c>
      <c r="M34" s="16">
        <f>IF(OR($A34="",$J34="Reserved",$J34="Closed"),"",IF($J34="On Hold","Low",IF(AND($K34&lt;&gt;"",$K34&lt;TODAY()),"High",IF(AND($G34&lt;&gt;"",$G34&lt;=TODAY()+Assumptions!$B$5),"High",IF($L34&gt;=Assumptions!$B$6,"Medium","Normal")))))</f>
        <v/>
      </c>
      <c r="N34" s="9">
        <f>IF(OR($A34="",$C34="",$D34="",$E34="",$G34="",$H34="",$J34="Reserved",$J34="Closed"),"",COUNTIFS('Available Units'!$A$5:$A$104,$C34,'Available Units'!$C$5:$C$104,$D34,'Available Units'!$D$5:$D$104,$E34,'Available Units'!$E$5:$E$104,"&lt;="&amp;$G34,'Available Units'!$F$5:$F$104,"&lt;="&amp;$H34,'Available Units'!$G$5:$G$104,"Available"))</f>
        <v/>
      </c>
      <c r="O34" s="17">
        <f>IF($A34="","",IF(OR($J34="Reserved",$J34="Closed"),"",IF($N34="","",IF($N34&gt;0,"Potential match - review","No current match"))))</f>
        <v/>
      </c>
      <c r="P34" s="11" t="n"/>
    </row>
    <row r="35" ht="30" customHeight="1">
      <c r="A35" s="10" t="n"/>
      <c r="B35" s="11" t="n"/>
      <c r="C35" s="11" t="n"/>
      <c r="D35" s="10" t="n"/>
      <c r="E35" s="11" t="n"/>
      <c r="F35" s="21" t="n"/>
      <c r="G35" s="21" t="n"/>
      <c r="H35" s="22" t="n"/>
      <c r="I35" s="11" t="n"/>
      <c r="J35" s="10" t="n"/>
      <c r="K35" s="21" t="n"/>
      <c r="L35" s="7">
        <f>IF(OR($A35="",$F35="",$J35="Reserved",$J35="Closed"),"",MAX(0,TODAY()-$F35))</f>
        <v/>
      </c>
      <c r="M35" s="14">
        <f>IF(OR($A35="",$J35="Reserved",$J35="Closed"),"",IF($J35="On Hold","Low",IF(AND($K35&lt;&gt;"",$K35&lt;TODAY()),"High",IF(AND($G35&lt;&gt;"",$G35&lt;=TODAY()+Assumptions!$B$5),"High",IF($L35&gt;=Assumptions!$B$6,"Medium","Normal")))))</f>
        <v/>
      </c>
      <c r="N35" s="7">
        <f>IF(OR($A35="",$C35="",$D35="",$E35="",$G35="",$H35="",$J35="Reserved",$J35="Closed"),"",COUNTIFS('Available Units'!$A$5:$A$104,$C35,'Available Units'!$C$5:$C$104,$D35,'Available Units'!$D$5:$D$104,$E35,'Available Units'!$E$5:$E$104,"&lt;="&amp;$G35,'Available Units'!$F$5:$F$104,"&lt;="&amp;$H35,'Available Units'!$G$5:$G$104,"Available"))</f>
        <v/>
      </c>
      <c r="O35" s="15">
        <f>IF($A35="","",IF(OR($J35="Reserved",$J35="Closed"),"",IF($N35="","",IF($N35&gt;0,"Potential match - review","No current match"))))</f>
        <v/>
      </c>
      <c r="P35" s="11" t="n"/>
    </row>
    <row r="36" ht="30" customHeight="1">
      <c r="A36" s="10" t="n"/>
      <c r="B36" s="11" t="n"/>
      <c r="C36" s="11" t="n"/>
      <c r="D36" s="10" t="n"/>
      <c r="E36" s="11" t="n"/>
      <c r="F36" s="21" t="n"/>
      <c r="G36" s="21" t="n"/>
      <c r="H36" s="22" t="n"/>
      <c r="I36" s="11" t="n"/>
      <c r="J36" s="10" t="n"/>
      <c r="K36" s="21" t="n"/>
      <c r="L36" s="9">
        <f>IF(OR($A36="",$F36="",$J36="Reserved",$J36="Closed"),"",MAX(0,TODAY()-$F36))</f>
        <v/>
      </c>
      <c r="M36" s="16">
        <f>IF(OR($A36="",$J36="Reserved",$J36="Closed"),"",IF($J36="On Hold","Low",IF(AND($K36&lt;&gt;"",$K36&lt;TODAY()),"High",IF(AND($G36&lt;&gt;"",$G36&lt;=TODAY()+Assumptions!$B$5),"High",IF($L36&gt;=Assumptions!$B$6,"Medium","Normal")))))</f>
        <v/>
      </c>
      <c r="N36" s="9">
        <f>IF(OR($A36="",$C36="",$D36="",$E36="",$G36="",$H36="",$J36="Reserved",$J36="Closed"),"",COUNTIFS('Available Units'!$A$5:$A$104,$C36,'Available Units'!$C$5:$C$104,$D36,'Available Units'!$D$5:$D$104,$E36,'Available Units'!$E$5:$E$104,"&lt;="&amp;$G36,'Available Units'!$F$5:$F$104,"&lt;="&amp;$H36,'Available Units'!$G$5:$G$104,"Available"))</f>
        <v/>
      </c>
      <c r="O36" s="17">
        <f>IF($A36="","",IF(OR($J36="Reserved",$J36="Closed"),"",IF($N36="","",IF($N36&gt;0,"Potential match - review","No current match"))))</f>
        <v/>
      </c>
      <c r="P36" s="11" t="n"/>
    </row>
    <row r="37" ht="30" customHeight="1">
      <c r="A37" s="10" t="n"/>
      <c r="B37" s="11" t="n"/>
      <c r="C37" s="11" t="n"/>
      <c r="D37" s="10" t="n"/>
      <c r="E37" s="11" t="n"/>
      <c r="F37" s="21" t="n"/>
      <c r="G37" s="21" t="n"/>
      <c r="H37" s="22" t="n"/>
      <c r="I37" s="11" t="n"/>
      <c r="J37" s="10" t="n"/>
      <c r="K37" s="21" t="n"/>
      <c r="L37" s="7">
        <f>IF(OR($A37="",$F37="",$J37="Reserved",$J37="Closed"),"",MAX(0,TODAY()-$F37))</f>
        <v/>
      </c>
      <c r="M37" s="14">
        <f>IF(OR($A37="",$J37="Reserved",$J37="Closed"),"",IF($J37="On Hold","Low",IF(AND($K37&lt;&gt;"",$K37&lt;TODAY()),"High",IF(AND($G37&lt;&gt;"",$G37&lt;=TODAY()+Assumptions!$B$5),"High",IF($L37&gt;=Assumptions!$B$6,"Medium","Normal")))))</f>
        <v/>
      </c>
      <c r="N37" s="7">
        <f>IF(OR($A37="",$C37="",$D37="",$E37="",$G37="",$H37="",$J37="Reserved",$J37="Closed"),"",COUNTIFS('Available Units'!$A$5:$A$104,$C37,'Available Units'!$C$5:$C$104,$D37,'Available Units'!$D$5:$D$104,$E37,'Available Units'!$E$5:$E$104,"&lt;="&amp;$G37,'Available Units'!$F$5:$F$104,"&lt;="&amp;$H37,'Available Units'!$G$5:$G$104,"Available"))</f>
        <v/>
      </c>
      <c r="O37" s="15">
        <f>IF($A37="","",IF(OR($J37="Reserved",$J37="Closed"),"",IF($N37="","",IF($N37&gt;0,"Potential match - review","No current match"))))</f>
        <v/>
      </c>
      <c r="P37" s="11" t="n"/>
    </row>
    <row r="38" ht="30" customHeight="1">
      <c r="A38" s="10" t="n"/>
      <c r="B38" s="11" t="n"/>
      <c r="C38" s="11" t="n"/>
      <c r="D38" s="10" t="n"/>
      <c r="E38" s="11" t="n"/>
      <c r="F38" s="21" t="n"/>
      <c r="G38" s="21" t="n"/>
      <c r="H38" s="22" t="n"/>
      <c r="I38" s="11" t="n"/>
      <c r="J38" s="10" t="n"/>
      <c r="K38" s="21" t="n"/>
      <c r="L38" s="9">
        <f>IF(OR($A38="",$F38="",$J38="Reserved",$J38="Closed"),"",MAX(0,TODAY()-$F38))</f>
        <v/>
      </c>
      <c r="M38" s="16">
        <f>IF(OR($A38="",$J38="Reserved",$J38="Closed"),"",IF($J38="On Hold","Low",IF(AND($K38&lt;&gt;"",$K38&lt;TODAY()),"High",IF(AND($G38&lt;&gt;"",$G38&lt;=TODAY()+Assumptions!$B$5),"High",IF($L38&gt;=Assumptions!$B$6,"Medium","Normal")))))</f>
        <v/>
      </c>
      <c r="N38" s="9">
        <f>IF(OR($A38="",$C38="",$D38="",$E38="",$G38="",$H38="",$J38="Reserved",$J38="Closed"),"",COUNTIFS('Available Units'!$A$5:$A$104,$C38,'Available Units'!$C$5:$C$104,$D38,'Available Units'!$D$5:$D$104,$E38,'Available Units'!$E$5:$E$104,"&lt;="&amp;$G38,'Available Units'!$F$5:$F$104,"&lt;="&amp;$H38,'Available Units'!$G$5:$G$104,"Available"))</f>
        <v/>
      </c>
      <c r="O38" s="17">
        <f>IF($A38="","",IF(OR($J38="Reserved",$J38="Closed"),"",IF($N38="","",IF($N38&gt;0,"Potential match - review","No current match"))))</f>
        <v/>
      </c>
      <c r="P38" s="11" t="n"/>
    </row>
    <row r="39" ht="30" customHeight="1">
      <c r="A39" s="10" t="n"/>
      <c r="B39" s="11" t="n"/>
      <c r="C39" s="11" t="n"/>
      <c r="D39" s="10" t="n"/>
      <c r="E39" s="11" t="n"/>
      <c r="F39" s="21" t="n"/>
      <c r="G39" s="21" t="n"/>
      <c r="H39" s="22" t="n"/>
      <c r="I39" s="11" t="n"/>
      <c r="J39" s="10" t="n"/>
      <c r="K39" s="21" t="n"/>
      <c r="L39" s="7">
        <f>IF(OR($A39="",$F39="",$J39="Reserved",$J39="Closed"),"",MAX(0,TODAY()-$F39))</f>
        <v/>
      </c>
      <c r="M39" s="14">
        <f>IF(OR($A39="",$J39="Reserved",$J39="Closed"),"",IF($J39="On Hold","Low",IF(AND($K39&lt;&gt;"",$K39&lt;TODAY()),"High",IF(AND($G39&lt;&gt;"",$G39&lt;=TODAY()+Assumptions!$B$5),"High",IF($L39&gt;=Assumptions!$B$6,"Medium","Normal")))))</f>
        <v/>
      </c>
      <c r="N39" s="7">
        <f>IF(OR($A39="",$C39="",$D39="",$E39="",$G39="",$H39="",$J39="Reserved",$J39="Closed"),"",COUNTIFS('Available Units'!$A$5:$A$104,$C39,'Available Units'!$C$5:$C$104,$D39,'Available Units'!$D$5:$D$104,$E39,'Available Units'!$E$5:$E$104,"&lt;="&amp;$G39,'Available Units'!$F$5:$F$104,"&lt;="&amp;$H39,'Available Units'!$G$5:$G$104,"Available"))</f>
        <v/>
      </c>
      <c r="O39" s="15">
        <f>IF($A39="","",IF(OR($J39="Reserved",$J39="Closed"),"",IF($N39="","",IF($N39&gt;0,"Potential match - review","No current match"))))</f>
        <v/>
      </c>
      <c r="P39" s="11" t="n"/>
    </row>
    <row r="40" ht="30" customHeight="1">
      <c r="A40" s="10" t="n"/>
      <c r="B40" s="11" t="n"/>
      <c r="C40" s="11" t="n"/>
      <c r="D40" s="10" t="n"/>
      <c r="E40" s="11" t="n"/>
      <c r="F40" s="21" t="n"/>
      <c r="G40" s="21" t="n"/>
      <c r="H40" s="22" t="n"/>
      <c r="I40" s="11" t="n"/>
      <c r="J40" s="10" t="n"/>
      <c r="K40" s="21" t="n"/>
      <c r="L40" s="9">
        <f>IF(OR($A40="",$F40="",$J40="Reserved",$J40="Closed"),"",MAX(0,TODAY()-$F40))</f>
        <v/>
      </c>
      <c r="M40" s="16">
        <f>IF(OR($A40="",$J40="Reserved",$J40="Closed"),"",IF($J40="On Hold","Low",IF(AND($K40&lt;&gt;"",$K40&lt;TODAY()),"High",IF(AND($G40&lt;&gt;"",$G40&lt;=TODAY()+Assumptions!$B$5),"High",IF($L40&gt;=Assumptions!$B$6,"Medium","Normal")))))</f>
        <v/>
      </c>
      <c r="N40" s="9">
        <f>IF(OR($A40="",$C40="",$D40="",$E40="",$G40="",$H40="",$J40="Reserved",$J40="Closed"),"",COUNTIFS('Available Units'!$A$5:$A$104,$C40,'Available Units'!$C$5:$C$104,$D40,'Available Units'!$D$5:$D$104,$E40,'Available Units'!$E$5:$E$104,"&lt;="&amp;$G40,'Available Units'!$F$5:$F$104,"&lt;="&amp;$H40,'Available Units'!$G$5:$G$104,"Available"))</f>
        <v/>
      </c>
      <c r="O40" s="17">
        <f>IF($A40="","",IF(OR($J40="Reserved",$J40="Closed"),"",IF($N40="","",IF($N40&gt;0,"Potential match - review","No current match"))))</f>
        <v/>
      </c>
      <c r="P40" s="11" t="n"/>
    </row>
    <row r="41" ht="30" customHeight="1">
      <c r="A41" s="10" t="n"/>
      <c r="B41" s="11" t="n"/>
      <c r="C41" s="11" t="n"/>
      <c r="D41" s="10" t="n"/>
      <c r="E41" s="11" t="n"/>
      <c r="F41" s="21" t="n"/>
      <c r="G41" s="21" t="n"/>
      <c r="H41" s="22" t="n"/>
      <c r="I41" s="11" t="n"/>
      <c r="J41" s="10" t="n"/>
      <c r="K41" s="21" t="n"/>
      <c r="L41" s="7">
        <f>IF(OR($A41="",$F41="",$J41="Reserved",$J41="Closed"),"",MAX(0,TODAY()-$F41))</f>
        <v/>
      </c>
      <c r="M41" s="14">
        <f>IF(OR($A41="",$J41="Reserved",$J41="Closed"),"",IF($J41="On Hold","Low",IF(AND($K41&lt;&gt;"",$K41&lt;TODAY()),"High",IF(AND($G41&lt;&gt;"",$G41&lt;=TODAY()+Assumptions!$B$5),"High",IF($L41&gt;=Assumptions!$B$6,"Medium","Normal")))))</f>
        <v/>
      </c>
      <c r="N41" s="7">
        <f>IF(OR($A41="",$C41="",$D41="",$E41="",$G41="",$H41="",$J41="Reserved",$J41="Closed"),"",COUNTIFS('Available Units'!$A$5:$A$104,$C41,'Available Units'!$C$5:$C$104,$D41,'Available Units'!$D$5:$D$104,$E41,'Available Units'!$E$5:$E$104,"&lt;="&amp;$G41,'Available Units'!$F$5:$F$104,"&lt;="&amp;$H41,'Available Units'!$G$5:$G$104,"Available"))</f>
        <v/>
      </c>
      <c r="O41" s="15">
        <f>IF($A41="","",IF(OR($J41="Reserved",$J41="Closed"),"",IF($N41="","",IF($N41&gt;0,"Potential match - review","No current match"))))</f>
        <v/>
      </c>
      <c r="P41" s="11" t="n"/>
    </row>
    <row r="42" ht="30" customHeight="1">
      <c r="A42" s="10" t="n"/>
      <c r="B42" s="11" t="n"/>
      <c r="C42" s="11" t="n"/>
      <c r="D42" s="10" t="n"/>
      <c r="E42" s="11" t="n"/>
      <c r="F42" s="21" t="n"/>
      <c r="G42" s="21" t="n"/>
      <c r="H42" s="22" t="n"/>
      <c r="I42" s="11" t="n"/>
      <c r="J42" s="10" t="n"/>
      <c r="K42" s="21" t="n"/>
      <c r="L42" s="9">
        <f>IF(OR($A42="",$F42="",$J42="Reserved",$J42="Closed"),"",MAX(0,TODAY()-$F42))</f>
        <v/>
      </c>
      <c r="M42" s="16">
        <f>IF(OR($A42="",$J42="Reserved",$J42="Closed"),"",IF($J42="On Hold","Low",IF(AND($K42&lt;&gt;"",$K42&lt;TODAY()),"High",IF(AND($G42&lt;&gt;"",$G42&lt;=TODAY()+Assumptions!$B$5),"High",IF($L42&gt;=Assumptions!$B$6,"Medium","Normal")))))</f>
        <v/>
      </c>
      <c r="N42" s="9">
        <f>IF(OR($A42="",$C42="",$D42="",$E42="",$G42="",$H42="",$J42="Reserved",$J42="Closed"),"",COUNTIFS('Available Units'!$A$5:$A$104,$C42,'Available Units'!$C$5:$C$104,$D42,'Available Units'!$D$5:$D$104,$E42,'Available Units'!$E$5:$E$104,"&lt;="&amp;$G42,'Available Units'!$F$5:$F$104,"&lt;="&amp;$H42,'Available Units'!$G$5:$G$104,"Available"))</f>
        <v/>
      </c>
      <c r="O42" s="17">
        <f>IF($A42="","",IF(OR($J42="Reserved",$J42="Closed"),"",IF($N42="","",IF($N42&gt;0,"Potential match - review","No current match"))))</f>
        <v/>
      </c>
      <c r="P42" s="11" t="n"/>
    </row>
    <row r="43" ht="30" customHeight="1">
      <c r="A43" s="10" t="n"/>
      <c r="B43" s="11" t="n"/>
      <c r="C43" s="11" t="n"/>
      <c r="D43" s="10" t="n"/>
      <c r="E43" s="11" t="n"/>
      <c r="F43" s="21" t="n"/>
      <c r="G43" s="21" t="n"/>
      <c r="H43" s="22" t="n"/>
      <c r="I43" s="11" t="n"/>
      <c r="J43" s="10" t="n"/>
      <c r="K43" s="21" t="n"/>
      <c r="L43" s="7">
        <f>IF(OR($A43="",$F43="",$J43="Reserved",$J43="Closed"),"",MAX(0,TODAY()-$F43))</f>
        <v/>
      </c>
      <c r="M43" s="14">
        <f>IF(OR($A43="",$J43="Reserved",$J43="Closed"),"",IF($J43="On Hold","Low",IF(AND($K43&lt;&gt;"",$K43&lt;TODAY()),"High",IF(AND($G43&lt;&gt;"",$G43&lt;=TODAY()+Assumptions!$B$5),"High",IF($L43&gt;=Assumptions!$B$6,"Medium","Normal")))))</f>
        <v/>
      </c>
      <c r="N43" s="7">
        <f>IF(OR($A43="",$C43="",$D43="",$E43="",$G43="",$H43="",$J43="Reserved",$J43="Closed"),"",COUNTIFS('Available Units'!$A$5:$A$104,$C43,'Available Units'!$C$5:$C$104,$D43,'Available Units'!$D$5:$D$104,$E43,'Available Units'!$E$5:$E$104,"&lt;="&amp;$G43,'Available Units'!$F$5:$F$104,"&lt;="&amp;$H43,'Available Units'!$G$5:$G$104,"Available"))</f>
        <v/>
      </c>
      <c r="O43" s="15">
        <f>IF($A43="","",IF(OR($J43="Reserved",$J43="Closed"),"",IF($N43="","",IF($N43&gt;0,"Potential match - review","No current match"))))</f>
        <v/>
      </c>
      <c r="P43" s="11" t="n"/>
    </row>
    <row r="44" ht="30" customHeight="1">
      <c r="A44" s="10" t="n"/>
      <c r="B44" s="11" t="n"/>
      <c r="C44" s="11" t="n"/>
      <c r="D44" s="10" t="n"/>
      <c r="E44" s="11" t="n"/>
      <c r="F44" s="21" t="n"/>
      <c r="G44" s="21" t="n"/>
      <c r="H44" s="22" t="n"/>
      <c r="I44" s="11" t="n"/>
      <c r="J44" s="10" t="n"/>
      <c r="K44" s="21" t="n"/>
      <c r="L44" s="9">
        <f>IF(OR($A44="",$F44="",$J44="Reserved",$J44="Closed"),"",MAX(0,TODAY()-$F44))</f>
        <v/>
      </c>
      <c r="M44" s="16">
        <f>IF(OR($A44="",$J44="Reserved",$J44="Closed"),"",IF($J44="On Hold","Low",IF(AND($K44&lt;&gt;"",$K44&lt;TODAY()),"High",IF(AND($G44&lt;&gt;"",$G44&lt;=TODAY()+Assumptions!$B$5),"High",IF($L44&gt;=Assumptions!$B$6,"Medium","Normal")))))</f>
        <v/>
      </c>
      <c r="N44" s="9">
        <f>IF(OR($A44="",$C44="",$D44="",$E44="",$G44="",$H44="",$J44="Reserved",$J44="Closed"),"",COUNTIFS('Available Units'!$A$5:$A$104,$C44,'Available Units'!$C$5:$C$104,$D44,'Available Units'!$D$5:$D$104,$E44,'Available Units'!$E$5:$E$104,"&lt;="&amp;$G44,'Available Units'!$F$5:$F$104,"&lt;="&amp;$H44,'Available Units'!$G$5:$G$104,"Available"))</f>
        <v/>
      </c>
      <c r="O44" s="17">
        <f>IF($A44="","",IF(OR($J44="Reserved",$J44="Closed"),"",IF($N44="","",IF($N44&gt;0,"Potential match - review","No current match"))))</f>
        <v/>
      </c>
      <c r="P44" s="11" t="n"/>
    </row>
    <row r="45" ht="30" customHeight="1">
      <c r="A45" s="10" t="n"/>
      <c r="B45" s="11" t="n"/>
      <c r="C45" s="11" t="n"/>
      <c r="D45" s="10" t="n"/>
      <c r="E45" s="11" t="n"/>
      <c r="F45" s="21" t="n"/>
      <c r="G45" s="21" t="n"/>
      <c r="H45" s="22" t="n"/>
      <c r="I45" s="11" t="n"/>
      <c r="J45" s="10" t="n"/>
      <c r="K45" s="21" t="n"/>
      <c r="L45" s="7">
        <f>IF(OR($A45="",$F45="",$J45="Reserved",$J45="Closed"),"",MAX(0,TODAY()-$F45))</f>
        <v/>
      </c>
      <c r="M45" s="14">
        <f>IF(OR($A45="",$J45="Reserved",$J45="Closed"),"",IF($J45="On Hold","Low",IF(AND($K45&lt;&gt;"",$K45&lt;TODAY()),"High",IF(AND($G45&lt;&gt;"",$G45&lt;=TODAY()+Assumptions!$B$5),"High",IF($L45&gt;=Assumptions!$B$6,"Medium","Normal")))))</f>
        <v/>
      </c>
      <c r="N45" s="7">
        <f>IF(OR($A45="",$C45="",$D45="",$E45="",$G45="",$H45="",$J45="Reserved",$J45="Closed"),"",COUNTIFS('Available Units'!$A$5:$A$104,$C45,'Available Units'!$C$5:$C$104,$D45,'Available Units'!$D$5:$D$104,$E45,'Available Units'!$E$5:$E$104,"&lt;="&amp;$G45,'Available Units'!$F$5:$F$104,"&lt;="&amp;$H45,'Available Units'!$G$5:$G$104,"Available"))</f>
        <v/>
      </c>
      <c r="O45" s="15">
        <f>IF($A45="","",IF(OR($J45="Reserved",$J45="Closed"),"",IF($N45="","",IF($N45&gt;0,"Potential match - review","No current match"))))</f>
        <v/>
      </c>
      <c r="P45" s="11" t="n"/>
    </row>
    <row r="46" ht="30" customHeight="1">
      <c r="A46" s="10" t="n"/>
      <c r="B46" s="11" t="n"/>
      <c r="C46" s="11" t="n"/>
      <c r="D46" s="10" t="n"/>
      <c r="E46" s="11" t="n"/>
      <c r="F46" s="21" t="n"/>
      <c r="G46" s="21" t="n"/>
      <c r="H46" s="22" t="n"/>
      <c r="I46" s="11" t="n"/>
      <c r="J46" s="10" t="n"/>
      <c r="K46" s="21" t="n"/>
      <c r="L46" s="9">
        <f>IF(OR($A46="",$F46="",$J46="Reserved",$J46="Closed"),"",MAX(0,TODAY()-$F46))</f>
        <v/>
      </c>
      <c r="M46" s="16">
        <f>IF(OR($A46="",$J46="Reserved",$J46="Closed"),"",IF($J46="On Hold","Low",IF(AND($K46&lt;&gt;"",$K46&lt;TODAY()),"High",IF(AND($G46&lt;&gt;"",$G46&lt;=TODAY()+Assumptions!$B$5),"High",IF($L46&gt;=Assumptions!$B$6,"Medium","Normal")))))</f>
        <v/>
      </c>
      <c r="N46" s="9">
        <f>IF(OR($A46="",$C46="",$D46="",$E46="",$G46="",$H46="",$J46="Reserved",$J46="Closed"),"",COUNTIFS('Available Units'!$A$5:$A$104,$C46,'Available Units'!$C$5:$C$104,$D46,'Available Units'!$D$5:$D$104,$E46,'Available Units'!$E$5:$E$104,"&lt;="&amp;$G46,'Available Units'!$F$5:$F$104,"&lt;="&amp;$H46,'Available Units'!$G$5:$G$104,"Available"))</f>
        <v/>
      </c>
      <c r="O46" s="17">
        <f>IF($A46="","",IF(OR($J46="Reserved",$J46="Closed"),"",IF($N46="","",IF($N46&gt;0,"Potential match - review","No current match"))))</f>
        <v/>
      </c>
      <c r="P46" s="11" t="n"/>
    </row>
    <row r="47" ht="30" customHeight="1">
      <c r="A47" s="10" t="n"/>
      <c r="B47" s="11" t="n"/>
      <c r="C47" s="11" t="n"/>
      <c r="D47" s="10" t="n"/>
      <c r="E47" s="11" t="n"/>
      <c r="F47" s="21" t="n"/>
      <c r="G47" s="21" t="n"/>
      <c r="H47" s="22" t="n"/>
      <c r="I47" s="11" t="n"/>
      <c r="J47" s="10" t="n"/>
      <c r="K47" s="21" t="n"/>
      <c r="L47" s="7">
        <f>IF(OR($A47="",$F47="",$J47="Reserved",$J47="Closed"),"",MAX(0,TODAY()-$F47))</f>
        <v/>
      </c>
      <c r="M47" s="14">
        <f>IF(OR($A47="",$J47="Reserved",$J47="Closed"),"",IF($J47="On Hold","Low",IF(AND($K47&lt;&gt;"",$K47&lt;TODAY()),"High",IF(AND($G47&lt;&gt;"",$G47&lt;=TODAY()+Assumptions!$B$5),"High",IF($L47&gt;=Assumptions!$B$6,"Medium","Normal")))))</f>
        <v/>
      </c>
      <c r="N47" s="7">
        <f>IF(OR($A47="",$C47="",$D47="",$E47="",$G47="",$H47="",$J47="Reserved",$J47="Closed"),"",COUNTIFS('Available Units'!$A$5:$A$104,$C47,'Available Units'!$C$5:$C$104,$D47,'Available Units'!$D$5:$D$104,$E47,'Available Units'!$E$5:$E$104,"&lt;="&amp;$G47,'Available Units'!$F$5:$F$104,"&lt;="&amp;$H47,'Available Units'!$G$5:$G$104,"Available"))</f>
        <v/>
      </c>
      <c r="O47" s="15">
        <f>IF($A47="","",IF(OR($J47="Reserved",$J47="Closed"),"",IF($N47="","",IF($N47&gt;0,"Potential match - review","No current match"))))</f>
        <v/>
      </c>
      <c r="P47" s="11" t="n"/>
    </row>
    <row r="48" ht="30" customHeight="1">
      <c r="A48" s="10" t="n"/>
      <c r="B48" s="11" t="n"/>
      <c r="C48" s="11" t="n"/>
      <c r="D48" s="10" t="n"/>
      <c r="E48" s="11" t="n"/>
      <c r="F48" s="21" t="n"/>
      <c r="G48" s="21" t="n"/>
      <c r="H48" s="22" t="n"/>
      <c r="I48" s="11" t="n"/>
      <c r="J48" s="10" t="n"/>
      <c r="K48" s="21" t="n"/>
      <c r="L48" s="9">
        <f>IF(OR($A48="",$F48="",$J48="Reserved",$J48="Closed"),"",MAX(0,TODAY()-$F48))</f>
        <v/>
      </c>
      <c r="M48" s="16">
        <f>IF(OR($A48="",$J48="Reserved",$J48="Closed"),"",IF($J48="On Hold","Low",IF(AND($K48&lt;&gt;"",$K48&lt;TODAY()),"High",IF(AND($G48&lt;&gt;"",$G48&lt;=TODAY()+Assumptions!$B$5),"High",IF($L48&gt;=Assumptions!$B$6,"Medium","Normal")))))</f>
        <v/>
      </c>
      <c r="N48" s="9">
        <f>IF(OR($A48="",$C48="",$D48="",$E48="",$G48="",$H48="",$J48="Reserved",$J48="Closed"),"",COUNTIFS('Available Units'!$A$5:$A$104,$C48,'Available Units'!$C$5:$C$104,$D48,'Available Units'!$D$5:$D$104,$E48,'Available Units'!$E$5:$E$104,"&lt;="&amp;$G48,'Available Units'!$F$5:$F$104,"&lt;="&amp;$H48,'Available Units'!$G$5:$G$104,"Available"))</f>
        <v/>
      </c>
      <c r="O48" s="17">
        <f>IF($A48="","",IF(OR($J48="Reserved",$J48="Closed"),"",IF($N48="","",IF($N48&gt;0,"Potential match - review","No current match"))))</f>
        <v/>
      </c>
      <c r="P48" s="11" t="n"/>
    </row>
    <row r="49" ht="30" customHeight="1">
      <c r="A49" s="10" t="n"/>
      <c r="B49" s="11" t="n"/>
      <c r="C49" s="11" t="n"/>
      <c r="D49" s="10" t="n"/>
      <c r="E49" s="11" t="n"/>
      <c r="F49" s="21" t="n"/>
      <c r="G49" s="21" t="n"/>
      <c r="H49" s="22" t="n"/>
      <c r="I49" s="11" t="n"/>
      <c r="J49" s="10" t="n"/>
      <c r="K49" s="21" t="n"/>
      <c r="L49" s="7">
        <f>IF(OR($A49="",$F49="",$J49="Reserved",$J49="Closed"),"",MAX(0,TODAY()-$F49))</f>
        <v/>
      </c>
      <c r="M49" s="14">
        <f>IF(OR($A49="",$J49="Reserved",$J49="Closed"),"",IF($J49="On Hold","Low",IF(AND($K49&lt;&gt;"",$K49&lt;TODAY()),"High",IF(AND($G49&lt;&gt;"",$G49&lt;=TODAY()+Assumptions!$B$5),"High",IF($L49&gt;=Assumptions!$B$6,"Medium","Normal")))))</f>
        <v/>
      </c>
      <c r="N49" s="7">
        <f>IF(OR($A49="",$C49="",$D49="",$E49="",$G49="",$H49="",$J49="Reserved",$J49="Closed"),"",COUNTIFS('Available Units'!$A$5:$A$104,$C49,'Available Units'!$C$5:$C$104,$D49,'Available Units'!$D$5:$D$104,$E49,'Available Units'!$E$5:$E$104,"&lt;="&amp;$G49,'Available Units'!$F$5:$F$104,"&lt;="&amp;$H49,'Available Units'!$G$5:$G$104,"Available"))</f>
        <v/>
      </c>
      <c r="O49" s="15">
        <f>IF($A49="","",IF(OR($J49="Reserved",$J49="Closed"),"",IF($N49="","",IF($N49&gt;0,"Potential match - review","No current match"))))</f>
        <v/>
      </c>
      <c r="P49" s="11" t="n"/>
    </row>
    <row r="50" ht="30" customHeight="1">
      <c r="A50" s="10" t="n"/>
      <c r="B50" s="11" t="n"/>
      <c r="C50" s="11" t="n"/>
      <c r="D50" s="10" t="n"/>
      <c r="E50" s="11" t="n"/>
      <c r="F50" s="21" t="n"/>
      <c r="G50" s="21" t="n"/>
      <c r="H50" s="22" t="n"/>
      <c r="I50" s="11" t="n"/>
      <c r="J50" s="10" t="n"/>
      <c r="K50" s="21" t="n"/>
      <c r="L50" s="9">
        <f>IF(OR($A50="",$F50="",$J50="Reserved",$J50="Closed"),"",MAX(0,TODAY()-$F50))</f>
        <v/>
      </c>
      <c r="M50" s="16">
        <f>IF(OR($A50="",$J50="Reserved",$J50="Closed"),"",IF($J50="On Hold","Low",IF(AND($K50&lt;&gt;"",$K50&lt;TODAY()),"High",IF(AND($G50&lt;&gt;"",$G50&lt;=TODAY()+Assumptions!$B$5),"High",IF($L50&gt;=Assumptions!$B$6,"Medium","Normal")))))</f>
        <v/>
      </c>
      <c r="N50" s="9">
        <f>IF(OR($A50="",$C50="",$D50="",$E50="",$G50="",$H50="",$J50="Reserved",$J50="Closed"),"",COUNTIFS('Available Units'!$A$5:$A$104,$C50,'Available Units'!$C$5:$C$104,$D50,'Available Units'!$D$5:$D$104,$E50,'Available Units'!$E$5:$E$104,"&lt;="&amp;$G50,'Available Units'!$F$5:$F$104,"&lt;="&amp;$H50,'Available Units'!$G$5:$G$104,"Available"))</f>
        <v/>
      </c>
      <c r="O50" s="17">
        <f>IF($A50="","",IF(OR($J50="Reserved",$J50="Closed"),"",IF($N50="","",IF($N50&gt;0,"Potential match - review","No current match"))))</f>
        <v/>
      </c>
      <c r="P50" s="11" t="n"/>
    </row>
    <row r="51" ht="30" customHeight="1">
      <c r="A51" s="10" t="n"/>
      <c r="B51" s="11" t="n"/>
      <c r="C51" s="11" t="n"/>
      <c r="D51" s="10" t="n"/>
      <c r="E51" s="11" t="n"/>
      <c r="F51" s="21" t="n"/>
      <c r="G51" s="21" t="n"/>
      <c r="H51" s="22" t="n"/>
      <c r="I51" s="11" t="n"/>
      <c r="J51" s="10" t="n"/>
      <c r="K51" s="21" t="n"/>
      <c r="L51" s="7">
        <f>IF(OR($A51="",$F51="",$J51="Reserved",$J51="Closed"),"",MAX(0,TODAY()-$F51))</f>
        <v/>
      </c>
      <c r="M51" s="14">
        <f>IF(OR($A51="",$J51="Reserved",$J51="Closed"),"",IF($J51="On Hold","Low",IF(AND($K51&lt;&gt;"",$K51&lt;TODAY()),"High",IF(AND($G51&lt;&gt;"",$G51&lt;=TODAY()+Assumptions!$B$5),"High",IF($L51&gt;=Assumptions!$B$6,"Medium","Normal")))))</f>
        <v/>
      </c>
      <c r="N51" s="7">
        <f>IF(OR($A51="",$C51="",$D51="",$E51="",$G51="",$H51="",$J51="Reserved",$J51="Closed"),"",COUNTIFS('Available Units'!$A$5:$A$104,$C51,'Available Units'!$C$5:$C$104,$D51,'Available Units'!$D$5:$D$104,$E51,'Available Units'!$E$5:$E$104,"&lt;="&amp;$G51,'Available Units'!$F$5:$F$104,"&lt;="&amp;$H51,'Available Units'!$G$5:$G$104,"Available"))</f>
        <v/>
      </c>
      <c r="O51" s="15">
        <f>IF($A51="","",IF(OR($J51="Reserved",$J51="Closed"),"",IF($N51="","",IF($N51&gt;0,"Potential match - review","No current match"))))</f>
        <v/>
      </c>
      <c r="P51" s="11" t="n"/>
    </row>
    <row r="52" ht="30" customHeight="1">
      <c r="A52" s="10" t="n"/>
      <c r="B52" s="11" t="n"/>
      <c r="C52" s="11" t="n"/>
      <c r="D52" s="10" t="n"/>
      <c r="E52" s="11" t="n"/>
      <c r="F52" s="21" t="n"/>
      <c r="G52" s="21" t="n"/>
      <c r="H52" s="22" t="n"/>
      <c r="I52" s="11" t="n"/>
      <c r="J52" s="10" t="n"/>
      <c r="K52" s="21" t="n"/>
      <c r="L52" s="9">
        <f>IF(OR($A52="",$F52="",$J52="Reserved",$J52="Closed"),"",MAX(0,TODAY()-$F52))</f>
        <v/>
      </c>
      <c r="M52" s="16">
        <f>IF(OR($A52="",$J52="Reserved",$J52="Closed"),"",IF($J52="On Hold","Low",IF(AND($K52&lt;&gt;"",$K52&lt;TODAY()),"High",IF(AND($G52&lt;&gt;"",$G52&lt;=TODAY()+Assumptions!$B$5),"High",IF($L52&gt;=Assumptions!$B$6,"Medium","Normal")))))</f>
        <v/>
      </c>
      <c r="N52" s="9">
        <f>IF(OR($A52="",$C52="",$D52="",$E52="",$G52="",$H52="",$J52="Reserved",$J52="Closed"),"",COUNTIFS('Available Units'!$A$5:$A$104,$C52,'Available Units'!$C$5:$C$104,$D52,'Available Units'!$D$5:$D$104,$E52,'Available Units'!$E$5:$E$104,"&lt;="&amp;$G52,'Available Units'!$F$5:$F$104,"&lt;="&amp;$H52,'Available Units'!$G$5:$G$104,"Available"))</f>
        <v/>
      </c>
      <c r="O52" s="17">
        <f>IF($A52="","",IF(OR($J52="Reserved",$J52="Closed"),"",IF($N52="","",IF($N52&gt;0,"Potential match - review","No current match"))))</f>
        <v/>
      </c>
      <c r="P52" s="11" t="n"/>
    </row>
    <row r="53" ht="30" customHeight="1">
      <c r="A53" s="10" t="n"/>
      <c r="B53" s="11" t="n"/>
      <c r="C53" s="11" t="n"/>
      <c r="D53" s="10" t="n"/>
      <c r="E53" s="11" t="n"/>
      <c r="F53" s="21" t="n"/>
      <c r="G53" s="21" t="n"/>
      <c r="H53" s="22" t="n"/>
      <c r="I53" s="11" t="n"/>
      <c r="J53" s="10" t="n"/>
      <c r="K53" s="21" t="n"/>
      <c r="L53" s="7">
        <f>IF(OR($A53="",$F53="",$J53="Reserved",$J53="Closed"),"",MAX(0,TODAY()-$F53))</f>
        <v/>
      </c>
      <c r="M53" s="14">
        <f>IF(OR($A53="",$J53="Reserved",$J53="Closed"),"",IF($J53="On Hold","Low",IF(AND($K53&lt;&gt;"",$K53&lt;TODAY()),"High",IF(AND($G53&lt;&gt;"",$G53&lt;=TODAY()+Assumptions!$B$5),"High",IF($L53&gt;=Assumptions!$B$6,"Medium","Normal")))))</f>
        <v/>
      </c>
      <c r="N53" s="7">
        <f>IF(OR($A53="",$C53="",$D53="",$E53="",$G53="",$H53="",$J53="Reserved",$J53="Closed"),"",COUNTIFS('Available Units'!$A$5:$A$104,$C53,'Available Units'!$C$5:$C$104,$D53,'Available Units'!$D$5:$D$104,$E53,'Available Units'!$E$5:$E$104,"&lt;="&amp;$G53,'Available Units'!$F$5:$F$104,"&lt;="&amp;$H53,'Available Units'!$G$5:$G$104,"Available"))</f>
        <v/>
      </c>
      <c r="O53" s="15">
        <f>IF($A53="","",IF(OR($J53="Reserved",$J53="Closed"),"",IF($N53="","",IF($N53&gt;0,"Potential match - review","No current match"))))</f>
        <v/>
      </c>
      <c r="P53" s="11" t="n"/>
    </row>
    <row r="54" ht="30" customHeight="1">
      <c r="A54" s="10" t="n"/>
      <c r="B54" s="11" t="n"/>
      <c r="C54" s="11" t="n"/>
      <c r="D54" s="10" t="n"/>
      <c r="E54" s="11" t="n"/>
      <c r="F54" s="21" t="n"/>
      <c r="G54" s="21" t="n"/>
      <c r="H54" s="22" t="n"/>
      <c r="I54" s="11" t="n"/>
      <c r="J54" s="10" t="n"/>
      <c r="K54" s="21" t="n"/>
      <c r="L54" s="9">
        <f>IF(OR($A54="",$F54="",$J54="Reserved",$J54="Closed"),"",MAX(0,TODAY()-$F54))</f>
        <v/>
      </c>
      <c r="M54" s="16">
        <f>IF(OR($A54="",$J54="Reserved",$J54="Closed"),"",IF($J54="On Hold","Low",IF(AND($K54&lt;&gt;"",$K54&lt;TODAY()),"High",IF(AND($G54&lt;&gt;"",$G54&lt;=TODAY()+Assumptions!$B$5),"High",IF($L54&gt;=Assumptions!$B$6,"Medium","Normal")))))</f>
        <v/>
      </c>
      <c r="N54" s="9">
        <f>IF(OR($A54="",$C54="",$D54="",$E54="",$G54="",$H54="",$J54="Reserved",$J54="Closed"),"",COUNTIFS('Available Units'!$A$5:$A$104,$C54,'Available Units'!$C$5:$C$104,$D54,'Available Units'!$D$5:$D$104,$E54,'Available Units'!$E$5:$E$104,"&lt;="&amp;$G54,'Available Units'!$F$5:$F$104,"&lt;="&amp;$H54,'Available Units'!$G$5:$G$104,"Available"))</f>
        <v/>
      </c>
      <c r="O54" s="17">
        <f>IF($A54="","",IF(OR($J54="Reserved",$J54="Closed"),"",IF($N54="","",IF($N54&gt;0,"Potential match - review","No current match"))))</f>
        <v/>
      </c>
      <c r="P54" s="11" t="n"/>
    </row>
    <row r="55" ht="30" customHeight="1">
      <c r="A55" s="10" t="n"/>
      <c r="B55" s="11" t="n"/>
      <c r="C55" s="11" t="n"/>
      <c r="D55" s="10" t="n"/>
      <c r="E55" s="11" t="n"/>
      <c r="F55" s="21" t="n"/>
      <c r="G55" s="21" t="n"/>
      <c r="H55" s="22" t="n"/>
      <c r="I55" s="11" t="n"/>
      <c r="J55" s="10" t="n"/>
      <c r="K55" s="21" t="n"/>
      <c r="L55" s="7">
        <f>IF(OR($A55="",$F55="",$J55="Reserved",$J55="Closed"),"",MAX(0,TODAY()-$F55))</f>
        <v/>
      </c>
      <c r="M55" s="14">
        <f>IF(OR($A55="",$J55="Reserved",$J55="Closed"),"",IF($J55="On Hold","Low",IF(AND($K55&lt;&gt;"",$K55&lt;TODAY()),"High",IF(AND($G55&lt;&gt;"",$G55&lt;=TODAY()+Assumptions!$B$5),"High",IF($L55&gt;=Assumptions!$B$6,"Medium","Normal")))))</f>
        <v/>
      </c>
      <c r="N55" s="7">
        <f>IF(OR($A55="",$C55="",$D55="",$E55="",$G55="",$H55="",$J55="Reserved",$J55="Closed"),"",COUNTIFS('Available Units'!$A$5:$A$104,$C55,'Available Units'!$C$5:$C$104,$D55,'Available Units'!$D$5:$D$104,$E55,'Available Units'!$E$5:$E$104,"&lt;="&amp;$G55,'Available Units'!$F$5:$F$104,"&lt;="&amp;$H55,'Available Units'!$G$5:$G$104,"Available"))</f>
        <v/>
      </c>
      <c r="O55" s="15">
        <f>IF($A55="","",IF(OR($J55="Reserved",$J55="Closed"),"",IF($N55="","",IF($N55&gt;0,"Potential match - review","No current match"))))</f>
        <v/>
      </c>
      <c r="P55" s="11" t="n"/>
    </row>
    <row r="56" ht="30" customHeight="1">
      <c r="A56" s="10" t="n"/>
      <c r="B56" s="11" t="n"/>
      <c r="C56" s="11" t="n"/>
      <c r="D56" s="10" t="n"/>
      <c r="E56" s="11" t="n"/>
      <c r="F56" s="21" t="n"/>
      <c r="G56" s="21" t="n"/>
      <c r="H56" s="22" t="n"/>
      <c r="I56" s="11" t="n"/>
      <c r="J56" s="10" t="n"/>
      <c r="K56" s="21" t="n"/>
      <c r="L56" s="9">
        <f>IF(OR($A56="",$F56="",$J56="Reserved",$J56="Closed"),"",MAX(0,TODAY()-$F56))</f>
        <v/>
      </c>
      <c r="M56" s="16">
        <f>IF(OR($A56="",$J56="Reserved",$J56="Closed"),"",IF($J56="On Hold","Low",IF(AND($K56&lt;&gt;"",$K56&lt;TODAY()),"High",IF(AND($G56&lt;&gt;"",$G56&lt;=TODAY()+Assumptions!$B$5),"High",IF($L56&gt;=Assumptions!$B$6,"Medium","Normal")))))</f>
        <v/>
      </c>
      <c r="N56" s="9">
        <f>IF(OR($A56="",$C56="",$D56="",$E56="",$G56="",$H56="",$J56="Reserved",$J56="Closed"),"",COUNTIFS('Available Units'!$A$5:$A$104,$C56,'Available Units'!$C$5:$C$104,$D56,'Available Units'!$D$5:$D$104,$E56,'Available Units'!$E$5:$E$104,"&lt;="&amp;$G56,'Available Units'!$F$5:$F$104,"&lt;="&amp;$H56,'Available Units'!$G$5:$G$104,"Available"))</f>
        <v/>
      </c>
      <c r="O56" s="17">
        <f>IF($A56="","",IF(OR($J56="Reserved",$J56="Closed"),"",IF($N56="","",IF($N56&gt;0,"Potential match - review","No current match"))))</f>
        <v/>
      </c>
      <c r="P56" s="11" t="n"/>
    </row>
    <row r="57" ht="30" customHeight="1">
      <c r="A57" s="10" t="n"/>
      <c r="B57" s="11" t="n"/>
      <c r="C57" s="11" t="n"/>
      <c r="D57" s="10" t="n"/>
      <c r="E57" s="11" t="n"/>
      <c r="F57" s="21" t="n"/>
      <c r="G57" s="21" t="n"/>
      <c r="H57" s="22" t="n"/>
      <c r="I57" s="11" t="n"/>
      <c r="J57" s="10" t="n"/>
      <c r="K57" s="21" t="n"/>
      <c r="L57" s="7">
        <f>IF(OR($A57="",$F57="",$J57="Reserved",$J57="Closed"),"",MAX(0,TODAY()-$F57))</f>
        <v/>
      </c>
      <c r="M57" s="14">
        <f>IF(OR($A57="",$J57="Reserved",$J57="Closed"),"",IF($J57="On Hold","Low",IF(AND($K57&lt;&gt;"",$K57&lt;TODAY()),"High",IF(AND($G57&lt;&gt;"",$G57&lt;=TODAY()+Assumptions!$B$5),"High",IF($L57&gt;=Assumptions!$B$6,"Medium","Normal")))))</f>
        <v/>
      </c>
      <c r="N57" s="7">
        <f>IF(OR($A57="",$C57="",$D57="",$E57="",$G57="",$H57="",$J57="Reserved",$J57="Closed"),"",COUNTIFS('Available Units'!$A$5:$A$104,$C57,'Available Units'!$C$5:$C$104,$D57,'Available Units'!$D$5:$D$104,$E57,'Available Units'!$E$5:$E$104,"&lt;="&amp;$G57,'Available Units'!$F$5:$F$104,"&lt;="&amp;$H57,'Available Units'!$G$5:$G$104,"Available"))</f>
        <v/>
      </c>
      <c r="O57" s="15">
        <f>IF($A57="","",IF(OR($J57="Reserved",$J57="Closed"),"",IF($N57="","",IF($N57&gt;0,"Potential match - review","No current match"))))</f>
        <v/>
      </c>
      <c r="P57" s="11" t="n"/>
    </row>
    <row r="58" ht="30" customHeight="1">
      <c r="A58" s="10" t="n"/>
      <c r="B58" s="11" t="n"/>
      <c r="C58" s="11" t="n"/>
      <c r="D58" s="10" t="n"/>
      <c r="E58" s="11" t="n"/>
      <c r="F58" s="21" t="n"/>
      <c r="G58" s="21" t="n"/>
      <c r="H58" s="22" t="n"/>
      <c r="I58" s="11" t="n"/>
      <c r="J58" s="10" t="n"/>
      <c r="K58" s="21" t="n"/>
      <c r="L58" s="9">
        <f>IF(OR($A58="",$F58="",$J58="Reserved",$J58="Closed"),"",MAX(0,TODAY()-$F58))</f>
        <v/>
      </c>
      <c r="M58" s="16">
        <f>IF(OR($A58="",$J58="Reserved",$J58="Closed"),"",IF($J58="On Hold","Low",IF(AND($K58&lt;&gt;"",$K58&lt;TODAY()),"High",IF(AND($G58&lt;&gt;"",$G58&lt;=TODAY()+Assumptions!$B$5),"High",IF($L58&gt;=Assumptions!$B$6,"Medium","Normal")))))</f>
        <v/>
      </c>
      <c r="N58" s="9">
        <f>IF(OR($A58="",$C58="",$D58="",$E58="",$G58="",$H58="",$J58="Reserved",$J58="Closed"),"",COUNTIFS('Available Units'!$A$5:$A$104,$C58,'Available Units'!$C$5:$C$104,$D58,'Available Units'!$D$5:$D$104,$E58,'Available Units'!$E$5:$E$104,"&lt;="&amp;$G58,'Available Units'!$F$5:$F$104,"&lt;="&amp;$H58,'Available Units'!$G$5:$G$104,"Available"))</f>
        <v/>
      </c>
      <c r="O58" s="17">
        <f>IF($A58="","",IF(OR($J58="Reserved",$J58="Closed"),"",IF($N58="","",IF($N58&gt;0,"Potential match - review","No current match"))))</f>
        <v/>
      </c>
      <c r="P58" s="11" t="n"/>
    </row>
    <row r="59" ht="30" customHeight="1">
      <c r="A59" s="10" t="n"/>
      <c r="B59" s="11" t="n"/>
      <c r="C59" s="11" t="n"/>
      <c r="D59" s="10" t="n"/>
      <c r="E59" s="11" t="n"/>
      <c r="F59" s="21" t="n"/>
      <c r="G59" s="21" t="n"/>
      <c r="H59" s="22" t="n"/>
      <c r="I59" s="11" t="n"/>
      <c r="J59" s="10" t="n"/>
      <c r="K59" s="21" t="n"/>
      <c r="L59" s="7">
        <f>IF(OR($A59="",$F59="",$J59="Reserved",$J59="Closed"),"",MAX(0,TODAY()-$F59))</f>
        <v/>
      </c>
      <c r="M59" s="14">
        <f>IF(OR($A59="",$J59="Reserved",$J59="Closed"),"",IF($J59="On Hold","Low",IF(AND($K59&lt;&gt;"",$K59&lt;TODAY()),"High",IF(AND($G59&lt;&gt;"",$G59&lt;=TODAY()+Assumptions!$B$5),"High",IF($L59&gt;=Assumptions!$B$6,"Medium","Normal")))))</f>
        <v/>
      </c>
      <c r="N59" s="7">
        <f>IF(OR($A59="",$C59="",$D59="",$E59="",$G59="",$H59="",$J59="Reserved",$J59="Closed"),"",COUNTIFS('Available Units'!$A$5:$A$104,$C59,'Available Units'!$C$5:$C$104,$D59,'Available Units'!$D$5:$D$104,$E59,'Available Units'!$E$5:$E$104,"&lt;="&amp;$G59,'Available Units'!$F$5:$F$104,"&lt;="&amp;$H59,'Available Units'!$G$5:$G$104,"Available"))</f>
        <v/>
      </c>
      <c r="O59" s="15">
        <f>IF($A59="","",IF(OR($J59="Reserved",$J59="Closed"),"",IF($N59="","",IF($N59&gt;0,"Potential match - review","No current match"))))</f>
        <v/>
      </c>
      <c r="P59" s="11" t="n"/>
    </row>
    <row r="60" ht="30" customHeight="1">
      <c r="A60" s="10" t="n"/>
      <c r="B60" s="11" t="n"/>
      <c r="C60" s="11" t="n"/>
      <c r="D60" s="10" t="n"/>
      <c r="E60" s="11" t="n"/>
      <c r="F60" s="21" t="n"/>
      <c r="G60" s="21" t="n"/>
      <c r="H60" s="22" t="n"/>
      <c r="I60" s="11" t="n"/>
      <c r="J60" s="10" t="n"/>
      <c r="K60" s="21" t="n"/>
      <c r="L60" s="9">
        <f>IF(OR($A60="",$F60="",$J60="Reserved",$J60="Closed"),"",MAX(0,TODAY()-$F60))</f>
        <v/>
      </c>
      <c r="M60" s="16">
        <f>IF(OR($A60="",$J60="Reserved",$J60="Closed"),"",IF($J60="On Hold","Low",IF(AND($K60&lt;&gt;"",$K60&lt;TODAY()),"High",IF(AND($G60&lt;&gt;"",$G60&lt;=TODAY()+Assumptions!$B$5),"High",IF($L60&gt;=Assumptions!$B$6,"Medium","Normal")))))</f>
        <v/>
      </c>
      <c r="N60" s="9">
        <f>IF(OR($A60="",$C60="",$D60="",$E60="",$G60="",$H60="",$J60="Reserved",$J60="Closed"),"",COUNTIFS('Available Units'!$A$5:$A$104,$C60,'Available Units'!$C$5:$C$104,$D60,'Available Units'!$D$5:$D$104,$E60,'Available Units'!$E$5:$E$104,"&lt;="&amp;$G60,'Available Units'!$F$5:$F$104,"&lt;="&amp;$H60,'Available Units'!$G$5:$G$104,"Available"))</f>
        <v/>
      </c>
      <c r="O60" s="17">
        <f>IF($A60="","",IF(OR($J60="Reserved",$J60="Closed"),"",IF($N60="","",IF($N60&gt;0,"Potential match - review","No current match"))))</f>
        <v/>
      </c>
      <c r="P60" s="11" t="n"/>
    </row>
    <row r="61" ht="30" customHeight="1">
      <c r="A61" s="10" t="n"/>
      <c r="B61" s="11" t="n"/>
      <c r="C61" s="11" t="n"/>
      <c r="D61" s="10" t="n"/>
      <c r="E61" s="11" t="n"/>
      <c r="F61" s="21" t="n"/>
      <c r="G61" s="21" t="n"/>
      <c r="H61" s="22" t="n"/>
      <c r="I61" s="11" t="n"/>
      <c r="J61" s="10" t="n"/>
      <c r="K61" s="21" t="n"/>
      <c r="L61" s="7">
        <f>IF(OR($A61="",$F61="",$J61="Reserved",$J61="Closed"),"",MAX(0,TODAY()-$F61))</f>
        <v/>
      </c>
      <c r="M61" s="14">
        <f>IF(OR($A61="",$J61="Reserved",$J61="Closed"),"",IF($J61="On Hold","Low",IF(AND($K61&lt;&gt;"",$K61&lt;TODAY()),"High",IF(AND($G61&lt;&gt;"",$G61&lt;=TODAY()+Assumptions!$B$5),"High",IF($L61&gt;=Assumptions!$B$6,"Medium","Normal")))))</f>
        <v/>
      </c>
      <c r="N61" s="7">
        <f>IF(OR($A61="",$C61="",$D61="",$E61="",$G61="",$H61="",$J61="Reserved",$J61="Closed"),"",COUNTIFS('Available Units'!$A$5:$A$104,$C61,'Available Units'!$C$5:$C$104,$D61,'Available Units'!$D$5:$D$104,$E61,'Available Units'!$E$5:$E$104,"&lt;="&amp;$G61,'Available Units'!$F$5:$F$104,"&lt;="&amp;$H61,'Available Units'!$G$5:$G$104,"Available"))</f>
        <v/>
      </c>
      <c r="O61" s="15">
        <f>IF($A61="","",IF(OR($J61="Reserved",$J61="Closed"),"",IF($N61="","",IF($N61&gt;0,"Potential match - review","No current match"))))</f>
        <v/>
      </c>
      <c r="P61" s="11" t="n"/>
    </row>
    <row r="62" ht="30" customHeight="1">
      <c r="A62" s="10" t="n"/>
      <c r="B62" s="11" t="n"/>
      <c r="C62" s="11" t="n"/>
      <c r="D62" s="10" t="n"/>
      <c r="E62" s="11" t="n"/>
      <c r="F62" s="21" t="n"/>
      <c r="G62" s="21" t="n"/>
      <c r="H62" s="22" t="n"/>
      <c r="I62" s="11" t="n"/>
      <c r="J62" s="10" t="n"/>
      <c r="K62" s="21" t="n"/>
      <c r="L62" s="9">
        <f>IF(OR($A62="",$F62="",$J62="Reserved",$J62="Closed"),"",MAX(0,TODAY()-$F62))</f>
        <v/>
      </c>
      <c r="M62" s="16">
        <f>IF(OR($A62="",$J62="Reserved",$J62="Closed"),"",IF($J62="On Hold","Low",IF(AND($K62&lt;&gt;"",$K62&lt;TODAY()),"High",IF(AND($G62&lt;&gt;"",$G62&lt;=TODAY()+Assumptions!$B$5),"High",IF($L62&gt;=Assumptions!$B$6,"Medium","Normal")))))</f>
        <v/>
      </c>
      <c r="N62" s="9">
        <f>IF(OR($A62="",$C62="",$D62="",$E62="",$G62="",$H62="",$J62="Reserved",$J62="Closed"),"",COUNTIFS('Available Units'!$A$5:$A$104,$C62,'Available Units'!$C$5:$C$104,$D62,'Available Units'!$D$5:$D$104,$E62,'Available Units'!$E$5:$E$104,"&lt;="&amp;$G62,'Available Units'!$F$5:$F$104,"&lt;="&amp;$H62,'Available Units'!$G$5:$G$104,"Available"))</f>
        <v/>
      </c>
      <c r="O62" s="17">
        <f>IF($A62="","",IF(OR($J62="Reserved",$J62="Closed"),"",IF($N62="","",IF($N62&gt;0,"Potential match - review","No current match"))))</f>
        <v/>
      </c>
      <c r="P62" s="11" t="n"/>
    </row>
    <row r="63" ht="30" customHeight="1">
      <c r="A63" s="10" t="n"/>
      <c r="B63" s="11" t="n"/>
      <c r="C63" s="11" t="n"/>
      <c r="D63" s="10" t="n"/>
      <c r="E63" s="11" t="n"/>
      <c r="F63" s="21" t="n"/>
      <c r="G63" s="21" t="n"/>
      <c r="H63" s="22" t="n"/>
      <c r="I63" s="11" t="n"/>
      <c r="J63" s="10" t="n"/>
      <c r="K63" s="21" t="n"/>
      <c r="L63" s="7">
        <f>IF(OR($A63="",$F63="",$J63="Reserved",$J63="Closed"),"",MAX(0,TODAY()-$F63))</f>
        <v/>
      </c>
      <c r="M63" s="14">
        <f>IF(OR($A63="",$J63="Reserved",$J63="Closed"),"",IF($J63="On Hold","Low",IF(AND($K63&lt;&gt;"",$K63&lt;TODAY()),"High",IF(AND($G63&lt;&gt;"",$G63&lt;=TODAY()+Assumptions!$B$5),"High",IF($L63&gt;=Assumptions!$B$6,"Medium","Normal")))))</f>
        <v/>
      </c>
      <c r="N63" s="7">
        <f>IF(OR($A63="",$C63="",$D63="",$E63="",$G63="",$H63="",$J63="Reserved",$J63="Closed"),"",COUNTIFS('Available Units'!$A$5:$A$104,$C63,'Available Units'!$C$5:$C$104,$D63,'Available Units'!$D$5:$D$104,$E63,'Available Units'!$E$5:$E$104,"&lt;="&amp;$G63,'Available Units'!$F$5:$F$104,"&lt;="&amp;$H63,'Available Units'!$G$5:$G$104,"Available"))</f>
        <v/>
      </c>
      <c r="O63" s="15">
        <f>IF($A63="","",IF(OR($J63="Reserved",$J63="Closed"),"",IF($N63="","",IF($N63&gt;0,"Potential match - review","No current match"))))</f>
        <v/>
      </c>
      <c r="P63" s="11" t="n"/>
    </row>
    <row r="64" ht="30" customHeight="1">
      <c r="A64" s="10" t="n"/>
      <c r="B64" s="11" t="n"/>
      <c r="C64" s="11" t="n"/>
      <c r="D64" s="10" t="n"/>
      <c r="E64" s="11" t="n"/>
      <c r="F64" s="21" t="n"/>
      <c r="G64" s="21" t="n"/>
      <c r="H64" s="22" t="n"/>
      <c r="I64" s="11" t="n"/>
      <c r="J64" s="10" t="n"/>
      <c r="K64" s="21" t="n"/>
      <c r="L64" s="9">
        <f>IF(OR($A64="",$F64="",$J64="Reserved",$J64="Closed"),"",MAX(0,TODAY()-$F64))</f>
        <v/>
      </c>
      <c r="M64" s="16">
        <f>IF(OR($A64="",$J64="Reserved",$J64="Closed"),"",IF($J64="On Hold","Low",IF(AND($K64&lt;&gt;"",$K64&lt;TODAY()),"High",IF(AND($G64&lt;&gt;"",$G64&lt;=TODAY()+Assumptions!$B$5),"High",IF($L64&gt;=Assumptions!$B$6,"Medium","Normal")))))</f>
        <v/>
      </c>
      <c r="N64" s="9">
        <f>IF(OR($A64="",$C64="",$D64="",$E64="",$G64="",$H64="",$J64="Reserved",$J64="Closed"),"",COUNTIFS('Available Units'!$A$5:$A$104,$C64,'Available Units'!$C$5:$C$104,$D64,'Available Units'!$D$5:$D$104,$E64,'Available Units'!$E$5:$E$104,"&lt;="&amp;$G64,'Available Units'!$F$5:$F$104,"&lt;="&amp;$H64,'Available Units'!$G$5:$G$104,"Available"))</f>
        <v/>
      </c>
      <c r="O64" s="17">
        <f>IF($A64="","",IF(OR($J64="Reserved",$J64="Closed"),"",IF($N64="","",IF($N64&gt;0,"Potential match - review","No current match"))))</f>
        <v/>
      </c>
      <c r="P64" s="11" t="n"/>
    </row>
    <row r="65" ht="30" customHeight="1">
      <c r="A65" s="10" t="n"/>
      <c r="B65" s="11" t="n"/>
      <c r="C65" s="11" t="n"/>
      <c r="D65" s="10" t="n"/>
      <c r="E65" s="11" t="n"/>
      <c r="F65" s="21" t="n"/>
      <c r="G65" s="21" t="n"/>
      <c r="H65" s="22" t="n"/>
      <c r="I65" s="11" t="n"/>
      <c r="J65" s="10" t="n"/>
      <c r="K65" s="21" t="n"/>
      <c r="L65" s="7">
        <f>IF(OR($A65="",$F65="",$J65="Reserved",$J65="Closed"),"",MAX(0,TODAY()-$F65))</f>
        <v/>
      </c>
      <c r="M65" s="14">
        <f>IF(OR($A65="",$J65="Reserved",$J65="Closed"),"",IF($J65="On Hold","Low",IF(AND($K65&lt;&gt;"",$K65&lt;TODAY()),"High",IF(AND($G65&lt;&gt;"",$G65&lt;=TODAY()+Assumptions!$B$5),"High",IF($L65&gt;=Assumptions!$B$6,"Medium","Normal")))))</f>
        <v/>
      </c>
      <c r="N65" s="7">
        <f>IF(OR($A65="",$C65="",$D65="",$E65="",$G65="",$H65="",$J65="Reserved",$J65="Closed"),"",COUNTIFS('Available Units'!$A$5:$A$104,$C65,'Available Units'!$C$5:$C$104,$D65,'Available Units'!$D$5:$D$104,$E65,'Available Units'!$E$5:$E$104,"&lt;="&amp;$G65,'Available Units'!$F$5:$F$104,"&lt;="&amp;$H65,'Available Units'!$G$5:$G$104,"Available"))</f>
        <v/>
      </c>
      <c r="O65" s="15">
        <f>IF($A65="","",IF(OR($J65="Reserved",$J65="Closed"),"",IF($N65="","",IF($N65&gt;0,"Potential match - review","No current match"))))</f>
        <v/>
      </c>
      <c r="P65" s="11" t="n"/>
    </row>
    <row r="66" ht="30" customHeight="1">
      <c r="A66" s="10" t="n"/>
      <c r="B66" s="11" t="n"/>
      <c r="C66" s="11" t="n"/>
      <c r="D66" s="10" t="n"/>
      <c r="E66" s="11" t="n"/>
      <c r="F66" s="21" t="n"/>
      <c r="G66" s="21" t="n"/>
      <c r="H66" s="22" t="n"/>
      <c r="I66" s="11" t="n"/>
      <c r="J66" s="10" t="n"/>
      <c r="K66" s="21" t="n"/>
      <c r="L66" s="9">
        <f>IF(OR($A66="",$F66="",$J66="Reserved",$J66="Closed"),"",MAX(0,TODAY()-$F66))</f>
        <v/>
      </c>
      <c r="M66" s="16">
        <f>IF(OR($A66="",$J66="Reserved",$J66="Closed"),"",IF($J66="On Hold","Low",IF(AND($K66&lt;&gt;"",$K66&lt;TODAY()),"High",IF(AND($G66&lt;&gt;"",$G66&lt;=TODAY()+Assumptions!$B$5),"High",IF($L66&gt;=Assumptions!$B$6,"Medium","Normal")))))</f>
        <v/>
      </c>
      <c r="N66" s="9">
        <f>IF(OR($A66="",$C66="",$D66="",$E66="",$G66="",$H66="",$J66="Reserved",$J66="Closed"),"",COUNTIFS('Available Units'!$A$5:$A$104,$C66,'Available Units'!$C$5:$C$104,$D66,'Available Units'!$D$5:$D$104,$E66,'Available Units'!$E$5:$E$104,"&lt;="&amp;$G66,'Available Units'!$F$5:$F$104,"&lt;="&amp;$H66,'Available Units'!$G$5:$G$104,"Available"))</f>
        <v/>
      </c>
      <c r="O66" s="17">
        <f>IF($A66="","",IF(OR($J66="Reserved",$J66="Closed"),"",IF($N66="","",IF($N66&gt;0,"Potential match - review","No current match"))))</f>
        <v/>
      </c>
      <c r="P66" s="11" t="n"/>
    </row>
    <row r="67" ht="30" customHeight="1">
      <c r="A67" s="10" t="n"/>
      <c r="B67" s="11" t="n"/>
      <c r="C67" s="11" t="n"/>
      <c r="D67" s="10" t="n"/>
      <c r="E67" s="11" t="n"/>
      <c r="F67" s="21" t="n"/>
      <c r="G67" s="21" t="n"/>
      <c r="H67" s="22" t="n"/>
      <c r="I67" s="11" t="n"/>
      <c r="J67" s="10" t="n"/>
      <c r="K67" s="21" t="n"/>
      <c r="L67" s="7">
        <f>IF(OR($A67="",$F67="",$J67="Reserved",$J67="Closed"),"",MAX(0,TODAY()-$F67))</f>
        <v/>
      </c>
      <c r="M67" s="14">
        <f>IF(OR($A67="",$J67="Reserved",$J67="Closed"),"",IF($J67="On Hold","Low",IF(AND($K67&lt;&gt;"",$K67&lt;TODAY()),"High",IF(AND($G67&lt;&gt;"",$G67&lt;=TODAY()+Assumptions!$B$5),"High",IF($L67&gt;=Assumptions!$B$6,"Medium","Normal")))))</f>
        <v/>
      </c>
      <c r="N67" s="7">
        <f>IF(OR($A67="",$C67="",$D67="",$E67="",$G67="",$H67="",$J67="Reserved",$J67="Closed"),"",COUNTIFS('Available Units'!$A$5:$A$104,$C67,'Available Units'!$C$5:$C$104,$D67,'Available Units'!$D$5:$D$104,$E67,'Available Units'!$E$5:$E$104,"&lt;="&amp;$G67,'Available Units'!$F$5:$F$104,"&lt;="&amp;$H67,'Available Units'!$G$5:$G$104,"Available"))</f>
        <v/>
      </c>
      <c r="O67" s="15">
        <f>IF($A67="","",IF(OR($J67="Reserved",$J67="Closed"),"",IF($N67="","",IF($N67&gt;0,"Potential match - review","No current match"))))</f>
        <v/>
      </c>
      <c r="P67" s="11" t="n"/>
    </row>
    <row r="68" ht="30" customHeight="1">
      <c r="A68" s="10" t="n"/>
      <c r="B68" s="11" t="n"/>
      <c r="C68" s="11" t="n"/>
      <c r="D68" s="10" t="n"/>
      <c r="E68" s="11" t="n"/>
      <c r="F68" s="21" t="n"/>
      <c r="G68" s="21" t="n"/>
      <c r="H68" s="22" t="n"/>
      <c r="I68" s="11" t="n"/>
      <c r="J68" s="10" t="n"/>
      <c r="K68" s="21" t="n"/>
      <c r="L68" s="9">
        <f>IF(OR($A68="",$F68="",$J68="Reserved",$J68="Closed"),"",MAX(0,TODAY()-$F68))</f>
        <v/>
      </c>
      <c r="M68" s="16">
        <f>IF(OR($A68="",$J68="Reserved",$J68="Closed"),"",IF($J68="On Hold","Low",IF(AND($K68&lt;&gt;"",$K68&lt;TODAY()),"High",IF(AND($G68&lt;&gt;"",$G68&lt;=TODAY()+Assumptions!$B$5),"High",IF($L68&gt;=Assumptions!$B$6,"Medium","Normal")))))</f>
        <v/>
      </c>
      <c r="N68" s="9">
        <f>IF(OR($A68="",$C68="",$D68="",$E68="",$G68="",$H68="",$J68="Reserved",$J68="Closed"),"",COUNTIFS('Available Units'!$A$5:$A$104,$C68,'Available Units'!$C$5:$C$104,$D68,'Available Units'!$D$5:$D$104,$E68,'Available Units'!$E$5:$E$104,"&lt;="&amp;$G68,'Available Units'!$F$5:$F$104,"&lt;="&amp;$H68,'Available Units'!$G$5:$G$104,"Available"))</f>
        <v/>
      </c>
      <c r="O68" s="17">
        <f>IF($A68="","",IF(OR($J68="Reserved",$J68="Closed"),"",IF($N68="","",IF($N68&gt;0,"Potential match - review","No current match"))))</f>
        <v/>
      </c>
      <c r="P68" s="11" t="n"/>
    </row>
    <row r="69" ht="30" customHeight="1">
      <c r="A69" s="10" t="n"/>
      <c r="B69" s="11" t="n"/>
      <c r="C69" s="11" t="n"/>
      <c r="D69" s="10" t="n"/>
      <c r="E69" s="11" t="n"/>
      <c r="F69" s="21" t="n"/>
      <c r="G69" s="21" t="n"/>
      <c r="H69" s="22" t="n"/>
      <c r="I69" s="11" t="n"/>
      <c r="J69" s="10" t="n"/>
      <c r="K69" s="21" t="n"/>
      <c r="L69" s="7">
        <f>IF(OR($A69="",$F69="",$J69="Reserved",$J69="Closed"),"",MAX(0,TODAY()-$F69))</f>
        <v/>
      </c>
      <c r="M69" s="14">
        <f>IF(OR($A69="",$J69="Reserved",$J69="Closed"),"",IF($J69="On Hold","Low",IF(AND($K69&lt;&gt;"",$K69&lt;TODAY()),"High",IF(AND($G69&lt;&gt;"",$G69&lt;=TODAY()+Assumptions!$B$5),"High",IF($L69&gt;=Assumptions!$B$6,"Medium","Normal")))))</f>
        <v/>
      </c>
      <c r="N69" s="7">
        <f>IF(OR($A69="",$C69="",$D69="",$E69="",$G69="",$H69="",$J69="Reserved",$J69="Closed"),"",COUNTIFS('Available Units'!$A$5:$A$104,$C69,'Available Units'!$C$5:$C$104,$D69,'Available Units'!$D$5:$D$104,$E69,'Available Units'!$E$5:$E$104,"&lt;="&amp;$G69,'Available Units'!$F$5:$F$104,"&lt;="&amp;$H69,'Available Units'!$G$5:$G$104,"Available"))</f>
        <v/>
      </c>
      <c r="O69" s="15">
        <f>IF($A69="","",IF(OR($J69="Reserved",$J69="Closed"),"",IF($N69="","",IF($N69&gt;0,"Potential match - review","No current match"))))</f>
        <v/>
      </c>
      <c r="P69" s="11" t="n"/>
    </row>
    <row r="70" ht="30" customHeight="1">
      <c r="A70" s="10" t="n"/>
      <c r="B70" s="11" t="n"/>
      <c r="C70" s="11" t="n"/>
      <c r="D70" s="10" t="n"/>
      <c r="E70" s="11" t="n"/>
      <c r="F70" s="21" t="n"/>
      <c r="G70" s="21" t="n"/>
      <c r="H70" s="22" t="n"/>
      <c r="I70" s="11" t="n"/>
      <c r="J70" s="10" t="n"/>
      <c r="K70" s="21" t="n"/>
      <c r="L70" s="9">
        <f>IF(OR($A70="",$F70="",$J70="Reserved",$J70="Closed"),"",MAX(0,TODAY()-$F70))</f>
        <v/>
      </c>
      <c r="M70" s="16">
        <f>IF(OR($A70="",$J70="Reserved",$J70="Closed"),"",IF($J70="On Hold","Low",IF(AND($K70&lt;&gt;"",$K70&lt;TODAY()),"High",IF(AND($G70&lt;&gt;"",$G70&lt;=TODAY()+Assumptions!$B$5),"High",IF($L70&gt;=Assumptions!$B$6,"Medium","Normal")))))</f>
        <v/>
      </c>
      <c r="N70" s="9">
        <f>IF(OR($A70="",$C70="",$D70="",$E70="",$G70="",$H70="",$J70="Reserved",$J70="Closed"),"",COUNTIFS('Available Units'!$A$5:$A$104,$C70,'Available Units'!$C$5:$C$104,$D70,'Available Units'!$D$5:$D$104,$E70,'Available Units'!$E$5:$E$104,"&lt;="&amp;$G70,'Available Units'!$F$5:$F$104,"&lt;="&amp;$H70,'Available Units'!$G$5:$G$104,"Available"))</f>
        <v/>
      </c>
      <c r="O70" s="17">
        <f>IF($A70="","",IF(OR($J70="Reserved",$J70="Closed"),"",IF($N70="","",IF($N70&gt;0,"Potential match - review","No current match"))))</f>
        <v/>
      </c>
      <c r="P70" s="11" t="n"/>
    </row>
    <row r="71" ht="30" customHeight="1">
      <c r="A71" s="10" t="n"/>
      <c r="B71" s="11" t="n"/>
      <c r="C71" s="11" t="n"/>
      <c r="D71" s="10" t="n"/>
      <c r="E71" s="11" t="n"/>
      <c r="F71" s="21" t="n"/>
      <c r="G71" s="21" t="n"/>
      <c r="H71" s="22" t="n"/>
      <c r="I71" s="11" t="n"/>
      <c r="J71" s="10" t="n"/>
      <c r="K71" s="21" t="n"/>
      <c r="L71" s="7">
        <f>IF(OR($A71="",$F71="",$J71="Reserved",$J71="Closed"),"",MAX(0,TODAY()-$F71))</f>
        <v/>
      </c>
      <c r="M71" s="14">
        <f>IF(OR($A71="",$J71="Reserved",$J71="Closed"),"",IF($J71="On Hold","Low",IF(AND($K71&lt;&gt;"",$K71&lt;TODAY()),"High",IF(AND($G71&lt;&gt;"",$G71&lt;=TODAY()+Assumptions!$B$5),"High",IF($L71&gt;=Assumptions!$B$6,"Medium","Normal")))))</f>
        <v/>
      </c>
      <c r="N71" s="7">
        <f>IF(OR($A71="",$C71="",$D71="",$E71="",$G71="",$H71="",$J71="Reserved",$J71="Closed"),"",COUNTIFS('Available Units'!$A$5:$A$104,$C71,'Available Units'!$C$5:$C$104,$D71,'Available Units'!$D$5:$D$104,$E71,'Available Units'!$E$5:$E$104,"&lt;="&amp;$G71,'Available Units'!$F$5:$F$104,"&lt;="&amp;$H71,'Available Units'!$G$5:$G$104,"Available"))</f>
        <v/>
      </c>
      <c r="O71" s="15">
        <f>IF($A71="","",IF(OR($J71="Reserved",$J71="Closed"),"",IF($N71="","",IF($N71&gt;0,"Potential match - review","No current match"))))</f>
        <v/>
      </c>
      <c r="P71" s="11" t="n"/>
    </row>
    <row r="72" ht="30" customHeight="1">
      <c r="A72" s="10" t="n"/>
      <c r="B72" s="11" t="n"/>
      <c r="C72" s="11" t="n"/>
      <c r="D72" s="10" t="n"/>
      <c r="E72" s="11" t="n"/>
      <c r="F72" s="21" t="n"/>
      <c r="G72" s="21" t="n"/>
      <c r="H72" s="22" t="n"/>
      <c r="I72" s="11" t="n"/>
      <c r="J72" s="10" t="n"/>
      <c r="K72" s="21" t="n"/>
      <c r="L72" s="9">
        <f>IF(OR($A72="",$F72="",$J72="Reserved",$J72="Closed"),"",MAX(0,TODAY()-$F72))</f>
        <v/>
      </c>
      <c r="M72" s="16">
        <f>IF(OR($A72="",$J72="Reserved",$J72="Closed"),"",IF($J72="On Hold","Low",IF(AND($K72&lt;&gt;"",$K72&lt;TODAY()),"High",IF(AND($G72&lt;&gt;"",$G72&lt;=TODAY()+Assumptions!$B$5),"High",IF($L72&gt;=Assumptions!$B$6,"Medium","Normal")))))</f>
        <v/>
      </c>
      <c r="N72" s="9">
        <f>IF(OR($A72="",$C72="",$D72="",$E72="",$G72="",$H72="",$J72="Reserved",$J72="Closed"),"",COUNTIFS('Available Units'!$A$5:$A$104,$C72,'Available Units'!$C$5:$C$104,$D72,'Available Units'!$D$5:$D$104,$E72,'Available Units'!$E$5:$E$104,"&lt;="&amp;$G72,'Available Units'!$F$5:$F$104,"&lt;="&amp;$H72,'Available Units'!$G$5:$G$104,"Available"))</f>
        <v/>
      </c>
      <c r="O72" s="17">
        <f>IF($A72="","",IF(OR($J72="Reserved",$J72="Closed"),"",IF($N72="","",IF($N72&gt;0,"Potential match - review","No current match"))))</f>
        <v/>
      </c>
      <c r="P72" s="11" t="n"/>
    </row>
    <row r="73" ht="30" customHeight="1">
      <c r="A73" s="10" t="n"/>
      <c r="B73" s="11" t="n"/>
      <c r="C73" s="11" t="n"/>
      <c r="D73" s="10" t="n"/>
      <c r="E73" s="11" t="n"/>
      <c r="F73" s="21" t="n"/>
      <c r="G73" s="21" t="n"/>
      <c r="H73" s="22" t="n"/>
      <c r="I73" s="11" t="n"/>
      <c r="J73" s="10" t="n"/>
      <c r="K73" s="21" t="n"/>
      <c r="L73" s="7">
        <f>IF(OR($A73="",$F73="",$J73="Reserved",$J73="Closed"),"",MAX(0,TODAY()-$F73))</f>
        <v/>
      </c>
      <c r="M73" s="14">
        <f>IF(OR($A73="",$J73="Reserved",$J73="Closed"),"",IF($J73="On Hold","Low",IF(AND($K73&lt;&gt;"",$K73&lt;TODAY()),"High",IF(AND($G73&lt;&gt;"",$G73&lt;=TODAY()+Assumptions!$B$5),"High",IF($L73&gt;=Assumptions!$B$6,"Medium","Normal")))))</f>
        <v/>
      </c>
      <c r="N73" s="7">
        <f>IF(OR($A73="",$C73="",$D73="",$E73="",$G73="",$H73="",$J73="Reserved",$J73="Closed"),"",COUNTIFS('Available Units'!$A$5:$A$104,$C73,'Available Units'!$C$5:$C$104,$D73,'Available Units'!$D$5:$D$104,$E73,'Available Units'!$E$5:$E$104,"&lt;="&amp;$G73,'Available Units'!$F$5:$F$104,"&lt;="&amp;$H73,'Available Units'!$G$5:$G$104,"Available"))</f>
        <v/>
      </c>
      <c r="O73" s="15">
        <f>IF($A73="","",IF(OR($J73="Reserved",$J73="Closed"),"",IF($N73="","",IF($N73&gt;0,"Potential match - review","No current match"))))</f>
        <v/>
      </c>
      <c r="P73" s="11" t="n"/>
    </row>
    <row r="74" ht="30" customHeight="1">
      <c r="A74" s="10" t="n"/>
      <c r="B74" s="11" t="n"/>
      <c r="C74" s="11" t="n"/>
      <c r="D74" s="10" t="n"/>
      <c r="E74" s="11" t="n"/>
      <c r="F74" s="21" t="n"/>
      <c r="G74" s="21" t="n"/>
      <c r="H74" s="22" t="n"/>
      <c r="I74" s="11" t="n"/>
      <c r="J74" s="10" t="n"/>
      <c r="K74" s="21" t="n"/>
      <c r="L74" s="9">
        <f>IF(OR($A74="",$F74="",$J74="Reserved",$J74="Closed"),"",MAX(0,TODAY()-$F74))</f>
        <v/>
      </c>
      <c r="M74" s="16">
        <f>IF(OR($A74="",$J74="Reserved",$J74="Closed"),"",IF($J74="On Hold","Low",IF(AND($K74&lt;&gt;"",$K74&lt;TODAY()),"High",IF(AND($G74&lt;&gt;"",$G74&lt;=TODAY()+Assumptions!$B$5),"High",IF($L74&gt;=Assumptions!$B$6,"Medium","Normal")))))</f>
        <v/>
      </c>
      <c r="N74" s="9">
        <f>IF(OR($A74="",$C74="",$D74="",$E74="",$G74="",$H74="",$J74="Reserved",$J74="Closed"),"",COUNTIFS('Available Units'!$A$5:$A$104,$C74,'Available Units'!$C$5:$C$104,$D74,'Available Units'!$D$5:$D$104,$E74,'Available Units'!$E$5:$E$104,"&lt;="&amp;$G74,'Available Units'!$F$5:$F$104,"&lt;="&amp;$H74,'Available Units'!$G$5:$G$104,"Available"))</f>
        <v/>
      </c>
      <c r="O74" s="17">
        <f>IF($A74="","",IF(OR($J74="Reserved",$J74="Closed"),"",IF($N74="","",IF($N74&gt;0,"Potential match - review","No current match"))))</f>
        <v/>
      </c>
      <c r="P74" s="11" t="n"/>
    </row>
    <row r="75" ht="30" customHeight="1">
      <c r="A75" s="10" t="n"/>
      <c r="B75" s="11" t="n"/>
      <c r="C75" s="11" t="n"/>
      <c r="D75" s="10" t="n"/>
      <c r="E75" s="11" t="n"/>
      <c r="F75" s="21" t="n"/>
      <c r="G75" s="21" t="n"/>
      <c r="H75" s="22" t="n"/>
      <c r="I75" s="11" t="n"/>
      <c r="J75" s="10" t="n"/>
      <c r="K75" s="21" t="n"/>
      <c r="L75" s="7">
        <f>IF(OR($A75="",$F75="",$J75="Reserved",$J75="Closed"),"",MAX(0,TODAY()-$F75))</f>
        <v/>
      </c>
      <c r="M75" s="14">
        <f>IF(OR($A75="",$J75="Reserved",$J75="Closed"),"",IF($J75="On Hold","Low",IF(AND($K75&lt;&gt;"",$K75&lt;TODAY()),"High",IF(AND($G75&lt;&gt;"",$G75&lt;=TODAY()+Assumptions!$B$5),"High",IF($L75&gt;=Assumptions!$B$6,"Medium","Normal")))))</f>
        <v/>
      </c>
      <c r="N75" s="7">
        <f>IF(OR($A75="",$C75="",$D75="",$E75="",$G75="",$H75="",$J75="Reserved",$J75="Closed"),"",COUNTIFS('Available Units'!$A$5:$A$104,$C75,'Available Units'!$C$5:$C$104,$D75,'Available Units'!$D$5:$D$104,$E75,'Available Units'!$E$5:$E$104,"&lt;="&amp;$G75,'Available Units'!$F$5:$F$104,"&lt;="&amp;$H75,'Available Units'!$G$5:$G$104,"Available"))</f>
        <v/>
      </c>
      <c r="O75" s="15">
        <f>IF($A75="","",IF(OR($J75="Reserved",$J75="Closed"),"",IF($N75="","",IF($N75&gt;0,"Potential match - review","No current match"))))</f>
        <v/>
      </c>
      <c r="P75" s="11" t="n"/>
    </row>
    <row r="76" ht="30" customHeight="1">
      <c r="A76" s="10" t="n"/>
      <c r="B76" s="11" t="n"/>
      <c r="C76" s="11" t="n"/>
      <c r="D76" s="10" t="n"/>
      <c r="E76" s="11" t="n"/>
      <c r="F76" s="21" t="n"/>
      <c r="G76" s="21" t="n"/>
      <c r="H76" s="22" t="n"/>
      <c r="I76" s="11" t="n"/>
      <c r="J76" s="10" t="n"/>
      <c r="K76" s="21" t="n"/>
      <c r="L76" s="9">
        <f>IF(OR($A76="",$F76="",$J76="Reserved",$J76="Closed"),"",MAX(0,TODAY()-$F76))</f>
        <v/>
      </c>
      <c r="M76" s="16">
        <f>IF(OR($A76="",$J76="Reserved",$J76="Closed"),"",IF($J76="On Hold","Low",IF(AND($K76&lt;&gt;"",$K76&lt;TODAY()),"High",IF(AND($G76&lt;&gt;"",$G76&lt;=TODAY()+Assumptions!$B$5),"High",IF($L76&gt;=Assumptions!$B$6,"Medium","Normal")))))</f>
        <v/>
      </c>
      <c r="N76" s="9">
        <f>IF(OR($A76="",$C76="",$D76="",$E76="",$G76="",$H76="",$J76="Reserved",$J76="Closed"),"",COUNTIFS('Available Units'!$A$5:$A$104,$C76,'Available Units'!$C$5:$C$104,$D76,'Available Units'!$D$5:$D$104,$E76,'Available Units'!$E$5:$E$104,"&lt;="&amp;$G76,'Available Units'!$F$5:$F$104,"&lt;="&amp;$H76,'Available Units'!$G$5:$G$104,"Available"))</f>
        <v/>
      </c>
      <c r="O76" s="17">
        <f>IF($A76="","",IF(OR($J76="Reserved",$J76="Closed"),"",IF($N76="","",IF($N76&gt;0,"Potential match - review","No current match"))))</f>
        <v/>
      </c>
      <c r="P76" s="11" t="n"/>
    </row>
    <row r="77" ht="30" customHeight="1">
      <c r="A77" s="10" t="n"/>
      <c r="B77" s="11" t="n"/>
      <c r="C77" s="11" t="n"/>
      <c r="D77" s="10" t="n"/>
      <c r="E77" s="11" t="n"/>
      <c r="F77" s="21" t="n"/>
      <c r="G77" s="21" t="n"/>
      <c r="H77" s="22" t="n"/>
      <c r="I77" s="11" t="n"/>
      <c r="J77" s="10" t="n"/>
      <c r="K77" s="21" t="n"/>
      <c r="L77" s="7">
        <f>IF(OR($A77="",$F77="",$J77="Reserved",$J77="Closed"),"",MAX(0,TODAY()-$F77))</f>
        <v/>
      </c>
      <c r="M77" s="14">
        <f>IF(OR($A77="",$J77="Reserved",$J77="Closed"),"",IF($J77="On Hold","Low",IF(AND($K77&lt;&gt;"",$K77&lt;TODAY()),"High",IF(AND($G77&lt;&gt;"",$G77&lt;=TODAY()+Assumptions!$B$5),"High",IF($L77&gt;=Assumptions!$B$6,"Medium","Normal")))))</f>
        <v/>
      </c>
      <c r="N77" s="7">
        <f>IF(OR($A77="",$C77="",$D77="",$E77="",$G77="",$H77="",$J77="Reserved",$J77="Closed"),"",COUNTIFS('Available Units'!$A$5:$A$104,$C77,'Available Units'!$C$5:$C$104,$D77,'Available Units'!$D$5:$D$104,$E77,'Available Units'!$E$5:$E$104,"&lt;="&amp;$G77,'Available Units'!$F$5:$F$104,"&lt;="&amp;$H77,'Available Units'!$G$5:$G$104,"Available"))</f>
        <v/>
      </c>
      <c r="O77" s="15">
        <f>IF($A77="","",IF(OR($J77="Reserved",$J77="Closed"),"",IF($N77="","",IF($N77&gt;0,"Potential match - review","No current match"))))</f>
        <v/>
      </c>
      <c r="P77" s="11" t="n"/>
    </row>
    <row r="78" ht="30" customHeight="1">
      <c r="A78" s="10" t="n"/>
      <c r="B78" s="11" t="n"/>
      <c r="C78" s="11" t="n"/>
      <c r="D78" s="10" t="n"/>
      <c r="E78" s="11" t="n"/>
      <c r="F78" s="21" t="n"/>
      <c r="G78" s="21" t="n"/>
      <c r="H78" s="22" t="n"/>
      <c r="I78" s="11" t="n"/>
      <c r="J78" s="10" t="n"/>
      <c r="K78" s="21" t="n"/>
      <c r="L78" s="9">
        <f>IF(OR($A78="",$F78="",$J78="Reserved",$J78="Closed"),"",MAX(0,TODAY()-$F78))</f>
        <v/>
      </c>
      <c r="M78" s="16">
        <f>IF(OR($A78="",$J78="Reserved",$J78="Closed"),"",IF($J78="On Hold","Low",IF(AND($K78&lt;&gt;"",$K78&lt;TODAY()),"High",IF(AND($G78&lt;&gt;"",$G78&lt;=TODAY()+Assumptions!$B$5),"High",IF($L78&gt;=Assumptions!$B$6,"Medium","Normal")))))</f>
        <v/>
      </c>
      <c r="N78" s="9">
        <f>IF(OR($A78="",$C78="",$D78="",$E78="",$G78="",$H78="",$J78="Reserved",$J78="Closed"),"",COUNTIFS('Available Units'!$A$5:$A$104,$C78,'Available Units'!$C$5:$C$104,$D78,'Available Units'!$D$5:$D$104,$E78,'Available Units'!$E$5:$E$104,"&lt;="&amp;$G78,'Available Units'!$F$5:$F$104,"&lt;="&amp;$H78,'Available Units'!$G$5:$G$104,"Available"))</f>
        <v/>
      </c>
      <c r="O78" s="17">
        <f>IF($A78="","",IF(OR($J78="Reserved",$J78="Closed"),"",IF($N78="","",IF($N78&gt;0,"Potential match - review","No current match"))))</f>
        <v/>
      </c>
      <c r="P78" s="11" t="n"/>
    </row>
    <row r="79" ht="30" customHeight="1">
      <c r="A79" s="10" t="n"/>
      <c r="B79" s="11" t="n"/>
      <c r="C79" s="11" t="n"/>
      <c r="D79" s="10" t="n"/>
      <c r="E79" s="11" t="n"/>
      <c r="F79" s="21" t="n"/>
      <c r="G79" s="21" t="n"/>
      <c r="H79" s="22" t="n"/>
      <c r="I79" s="11" t="n"/>
      <c r="J79" s="10" t="n"/>
      <c r="K79" s="21" t="n"/>
      <c r="L79" s="7">
        <f>IF(OR($A79="",$F79="",$J79="Reserved",$J79="Closed"),"",MAX(0,TODAY()-$F79))</f>
        <v/>
      </c>
      <c r="M79" s="14">
        <f>IF(OR($A79="",$J79="Reserved",$J79="Closed"),"",IF($J79="On Hold","Low",IF(AND($K79&lt;&gt;"",$K79&lt;TODAY()),"High",IF(AND($G79&lt;&gt;"",$G79&lt;=TODAY()+Assumptions!$B$5),"High",IF($L79&gt;=Assumptions!$B$6,"Medium","Normal")))))</f>
        <v/>
      </c>
      <c r="N79" s="7">
        <f>IF(OR($A79="",$C79="",$D79="",$E79="",$G79="",$H79="",$J79="Reserved",$J79="Closed"),"",COUNTIFS('Available Units'!$A$5:$A$104,$C79,'Available Units'!$C$5:$C$104,$D79,'Available Units'!$D$5:$D$104,$E79,'Available Units'!$E$5:$E$104,"&lt;="&amp;$G79,'Available Units'!$F$5:$F$104,"&lt;="&amp;$H79,'Available Units'!$G$5:$G$104,"Available"))</f>
        <v/>
      </c>
      <c r="O79" s="15">
        <f>IF($A79="","",IF(OR($J79="Reserved",$J79="Closed"),"",IF($N79="","",IF($N79&gt;0,"Potential match - review","No current match"))))</f>
        <v/>
      </c>
      <c r="P79" s="11" t="n"/>
    </row>
    <row r="80" ht="30" customHeight="1">
      <c r="A80" s="10" t="n"/>
      <c r="B80" s="11" t="n"/>
      <c r="C80" s="11" t="n"/>
      <c r="D80" s="10" t="n"/>
      <c r="E80" s="11" t="n"/>
      <c r="F80" s="21" t="n"/>
      <c r="G80" s="21" t="n"/>
      <c r="H80" s="22" t="n"/>
      <c r="I80" s="11" t="n"/>
      <c r="J80" s="10" t="n"/>
      <c r="K80" s="21" t="n"/>
      <c r="L80" s="9">
        <f>IF(OR($A80="",$F80="",$J80="Reserved",$J80="Closed"),"",MAX(0,TODAY()-$F80))</f>
        <v/>
      </c>
      <c r="M80" s="16">
        <f>IF(OR($A80="",$J80="Reserved",$J80="Closed"),"",IF($J80="On Hold","Low",IF(AND($K80&lt;&gt;"",$K80&lt;TODAY()),"High",IF(AND($G80&lt;&gt;"",$G80&lt;=TODAY()+Assumptions!$B$5),"High",IF($L80&gt;=Assumptions!$B$6,"Medium","Normal")))))</f>
        <v/>
      </c>
      <c r="N80" s="9">
        <f>IF(OR($A80="",$C80="",$D80="",$E80="",$G80="",$H80="",$J80="Reserved",$J80="Closed"),"",COUNTIFS('Available Units'!$A$5:$A$104,$C80,'Available Units'!$C$5:$C$104,$D80,'Available Units'!$D$5:$D$104,$E80,'Available Units'!$E$5:$E$104,"&lt;="&amp;$G80,'Available Units'!$F$5:$F$104,"&lt;="&amp;$H80,'Available Units'!$G$5:$G$104,"Available"))</f>
        <v/>
      </c>
      <c r="O80" s="17">
        <f>IF($A80="","",IF(OR($J80="Reserved",$J80="Closed"),"",IF($N80="","",IF($N80&gt;0,"Potential match - review","No current match"))))</f>
        <v/>
      </c>
      <c r="P80" s="11" t="n"/>
    </row>
    <row r="81" ht="30" customHeight="1">
      <c r="A81" s="10" t="n"/>
      <c r="B81" s="11" t="n"/>
      <c r="C81" s="11" t="n"/>
      <c r="D81" s="10" t="n"/>
      <c r="E81" s="11" t="n"/>
      <c r="F81" s="21" t="n"/>
      <c r="G81" s="21" t="n"/>
      <c r="H81" s="22" t="n"/>
      <c r="I81" s="11" t="n"/>
      <c r="J81" s="10" t="n"/>
      <c r="K81" s="21" t="n"/>
      <c r="L81" s="7">
        <f>IF(OR($A81="",$F81="",$J81="Reserved",$J81="Closed"),"",MAX(0,TODAY()-$F81))</f>
        <v/>
      </c>
      <c r="M81" s="14">
        <f>IF(OR($A81="",$J81="Reserved",$J81="Closed"),"",IF($J81="On Hold","Low",IF(AND($K81&lt;&gt;"",$K81&lt;TODAY()),"High",IF(AND($G81&lt;&gt;"",$G81&lt;=TODAY()+Assumptions!$B$5),"High",IF($L81&gt;=Assumptions!$B$6,"Medium","Normal")))))</f>
        <v/>
      </c>
      <c r="N81" s="7">
        <f>IF(OR($A81="",$C81="",$D81="",$E81="",$G81="",$H81="",$J81="Reserved",$J81="Closed"),"",COUNTIFS('Available Units'!$A$5:$A$104,$C81,'Available Units'!$C$5:$C$104,$D81,'Available Units'!$D$5:$D$104,$E81,'Available Units'!$E$5:$E$104,"&lt;="&amp;$G81,'Available Units'!$F$5:$F$104,"&lt;="&amp;$H81,'Available Units'!$G$5:$G$104,"Available"))</f>
        <v/>
      </c>
      <c r="O81" s="15">
        <f>IF($A81="","",IF(OR($J81="Reserved",$J81="Closed"),"",IF($N81="","",IF($N81&gt;0,"Potential match - review","No current match"))))</f>
        <v/>
      </c>
      <c r="P81" s="11" t="n"/>
    </row>
    <row r="82" ht="30" customHeight="1">
      <c r="A82" s="10" t="n"/>
      <c r="B82" s="11" t="n"/>
      <c r="C82" s="11" t="n"/>
      <c r="D82" s="10" t="n"/>
      <c r="E82" s="11" t="n"/>
      <c r="F82" s="21" t="n"/>
      <c r="G82" s="21" t="n"/>
      <c r="H82" s="22" t="n"/>
      <c r="I82" s="11" t="n"/>
      <c r="J82" s="10" t="n"/>
      <c r="K82" s="21" t="n"/>
      <c r="L82" s="9">
        <f>IF(OR($A82="",$F82="",$J82="Reserved",$J82="Closed"),"",MAX(0,TODAY()-$F82))</f>
        <v/>
      </c>
      <c r="M82" s="16">
        <f>IF(OR($A82="",$J82="Reserved",$J82="Closed"),"",IF($J82="On Hold","Low",IF(AND($K82&lt;&gt;"",$K82&lt;TODAY()),"High",IF(AND($G82&lt;&gt;"",$G82&lt;=TODAY()+Assumptions!$B$5),"High",IF($L82&gt;=Assumptions!$B$6,"Medium","Normal")))))</f>
        <v/>
      </c>
      <c r="N82" s="9">
        <f>IF(OR($A82="",$C82="",$D82="",$E82="",$G82="",$H82="",$J82="Reserved",$J82="Closed"),"",COUNTIFS('Available Units'!$A$5:$A$104,$C82,'Available Units'!$C$5:$C$104,$D82,'Available Units'!$D$5:$D$104,$E82,'Available Units'!$E$5:$E$104,"&lt;="&amp;$G82,'Available Units'!$F$5:$F$104,"&lt;="&amp;$H82,'Available Units'!$G$5:$G$104,"Available"))</f>
        <v/>
      </c>
      <c r="O82" s="17">
        <f>IF($A82="","",IF(OR($J82="Reserved",$J82="Closed"),"",IF($N82="","",IF($N82&gt;0,"Potential match - review","No current match"))))</f>
        <v/>
      </c>
      <c r="P82" s="11" t="n"/>
    </row>
    <row r="83" ht="30" customHeight="1">
      <c r="A83" s="10" t="n"/>
      <c r="B83" s="11" t="n"/>
      <c r="C83" s="11" t="n"/>
      <c r="D83" s="10" t="n"/>
      <c r="E83" s="11" t="n"/>
      <c r="F83" s="21" t="n"/>
      <c r="G83" s="21" t="n"/>
      <c r="H83" s="22" t="n"/>
      <c r="I83" s="11" t="n"/>
      <c r="J83" s="10" t="n"/>
      <c r="K83" s="21" t="n"/>
      <c r="L83" s="7">
        <f>IF(OR($A83="",$F83="",$J83="Reserved",$J83="Closed"),"",MAX(0,TODAY()-$F83))</f>
        <v/>
      </c>
      <c r="M83" s="14">
        <f>IF(OR($A83="",$J83="Reserved",$J83="Closed"),"",IF($J83="On Hold","Low",IF(AND($K83&lt;&gt;"",$K83&lt;TODAY()),"High",IF(AND($G83&lt;&gt;"",$G83&lt;=TODAY()+Assumptions!$B$5),"High",IF($L83&gt;=Assumptions!$B$6,"Medium","Normal")))))</f>
        <v/>
      </c>
      <c r="N83" s="7">
        <f>IF(OR($A83="",$C83="",$D83="",$E83="",$G83="",$H83="",$J83="Reserved",$J83="Closed"),"",COUNTIFS('Available Units'!$A$5:$A$104,$C83,'Available Units'!$C$5:$C$104,$D83,'Available Units'!$D$5:$D$104,$E83,'Available Units'!$E$5:$E$104,"&lt;="&amp;$G83,'Available Units'!$F$5:$F$104,"&lt;="&amp;$H83,'Available Units'!$G$5:$G$104,"Available"))</f>
        <v/>
      </c>
      <c r="O83" s="15">
        <f>IF($A83="","",IF(OR($J83="Reserved",$J83="Closed"),"",IF($N83="","",IF($N83&gt;0,"Potential match - review","No current match"))))</f>
        <v/>
      </c>
      <c r="P83" s="11" t="n"/>
    </row>
    <row r="84" ht="30" customHeight="1">
      <c r="A84" s="10" t="n"/>
      <c r="B84" s="11" t="n"/>
      <c r="C84" s="11" t="n"/>
      <c r="D84" s="10" t="n"/>
      <c r="E84" s="11" t="n"/>
      <c r="F84" s="21" t="n"/>
      <c r="G84" s="21" t="n"/>
      <c r="H84" s="22" t="n"/>
      <c r="I84" s="11" t="n"/>
      <c r="J84" s="10" t="n"/>
      <c r="K84" s="21" t="n"/>
      <c r="L84" s="9">
        <f>IF(OR($A84="",$F84="",$J84="Reserved",$J84="Closed"),"",MAX(0,TODAY()-$F84))</f>
        <v/>
      </c>
      <c r="M84" s="16">
        <f>IF(OR($A84="",$J84="Reserved",$J84="Closed"),"",IF($J84="On Hold","Low",IF(AND($K84&lt;&gt;"",$K84&lt;TODAY()),"High",IF(AND($G84&lt;&gt;"",$G84&lt;=TODAY()+Assumptions!$B$5),"High",IF($L84&gt;=Assumptions!$B$6,"Medium","Normal")))))</f>
        <v/>
      </c>
      <c r="N84" s="9">
        <f>IF(OR($A84="",$C84="",$D84="",$E84="",$G84="",$H84="",$J84="Reserved",$J84="Closed"),"",COUNTIFS('Available Units'!$A$5:$A$104,$C84,'Available Units'!$C$5:$C$104,$D84,'Available Units'!$D$5:$D$104,$E84,'Available Units'!$E$5:$E$104,"&lt;="&amp;$G84,'Available Units'!$F$5:$F$104,"&lt;="&amp;$H84,'Available Units'!$G$5:$G$104,"Available"))</f>
        <v/>
      </c>
      <c r="O84" s="17">
        <f>IF($A84="","",IF(OR($J84="Reserved",$J84="Closed"),"",IF($N84="","",IF($N84&gt;0,"Potential match - review","No current match"))))</f>
        <v/>
      </c>
      <c r="P84" s="11" t="n"/>
    </row>
    <row r="85" ht="30" customHeight="1">
      <c r="A85" s="10" t="n"/>
      <c r="B85" s="11" t="n"/>
      <c r="C85" s="11" t="n"/>
      <c r="D85" s="10" t="n"/>
      <c r="E85" s="11" t="n"/>
      <c r="F85" s="21" t="n"/>
      <c r="G85" s="21" t="n"/>
      <c r="H85" s="22" t="n"/>
      <c r="I85" s="11" t="n"/>
      <c r="J85" s="10" t="n"/>
      <c r="K85" s="21" t="n"/>
      <c r="L85" s="7">
        <f>IF(OR($A85="",$F85="",$J85="Reserved",$J85="Closed"),"",MAX(0,TODAY()-$F85))</f>
        <v/>
      </c>
      <c r="M85" s="14">
        <f>IF(OR($A85="",$J85="Reserved",$J85="Closed"),"",IF($J85="On Hold","Low",IF(AND($K85&lt;&gt;"",$K85&lt;TODAY()),"High",IF(AND($G85&lt;&gt;"",$G85&lt;=TODAY()+Assumptions!$B$5),"High",IF($L85&gt;=Assumptions!$B$6,"Medium","Normal")))))</f>
        <v/>
      </c>
      <c r="N85" s="7">
        <f>IF(OR($A85="",$C85="",$D85="",$E85="",$G85="",$H85="",$J85="Reserved",$J85="Closed"),"",COUNTIFS('Available Units'!$A$5:$A$104,$C85,'Available Units'!$C$5:$C$104,$D85,'Available Units'!$D$5:$D$104,$E85,'Available Units'!$E$5:$E$104,"&lt;="&amp;$G85,'Available Units'!$F$5:$F$104,"&lt;="&amp;$H85,'Available Units'!$G$5:$G$104,"Available"))</f>
        <v/>
      </c>
      <c r="O85" s="15">
        <f>IF($A85="","",IF(OR($J85="Reserved",$J85="Closed"),"",IF($N85="","",IF($N85&gt;0,"Potential match - review","No current match"))))</f>
        <v/>
      </c>
      <c r="P85" s="11" t="n"/>
    </row>
    <row r="86" ht="30" customHeight="1">
      <c r="A86" s="10" t="n"/>
      <c r="B86" s="11" t="n"/>
      <c r="C86" s="11" t="n"/>
      <c r="D86" s="10" t="n"/>
      <c r="E86" s="11" t="n"/>
      <c r="F86" s="21" t="n"/>
      <c r="G86" s="21" t="n"/>
      <c r="H86" s="22" t="n"/>
      <c r="I86" s="11" t="n"/>
      <c r="J86" s="10" t="n"/>
      <c r="K86" s="21" t="n"/>
      <c r="L86" s="9">
        <f>IF(OR($A86="",$F86="",$J86="Reserved",$J86="Closed"),"",MAX(0,TODAY()-$F86))</f>
        <v/>
      </c>
      <c r="M86" s="16">
        <f>IF(OR($A86="",$J86="Reserved",$J86="Closed"),"",IF($J86="On Hold","Low",IF(AND($K86&lt;&gt;"",$K86&lt;TODAY()),"High",IF(AND($G86&lt;&gt;"",$G86&lt;=TODAY()+Assumptions!$B$5),"High",IF($L86&gt;=Assumptions!$B$6,"Medium","Normal")))))</f>
        <v/>
      </c>
      <c r="N86" s="9">
        <f>IF(OR($A86="",$C86="",$D86="",$E86="",$G86="",$H86="",$J86="Reserved",$J86="Closed"),"",COUNTIFS('Available Units'!$A$5:$A$104,$C86,'Available Units'!$C$5:$C$104,$D86,'Available Units'!$D$5:$D$104,$E86,'Available Units'!$E$5:$E$104,"&lt;="&amp;$G86,'Available Units'!$F$5:$F$104,"&lt;="&amp;$H86,'Available Units'!$G$5:$G$104,"Available"))</f>
        <v/>
      </c>
      <c r="O86" s="17">
        <f>IF($A86="","",IF(OR($J86="Reserved",$J86="Closed"),"",IF($N86="","",IF($N86&gt;0,"Potential match - review","No current match"))))</f>
        <v/>
      </c>
      <c r="P86" s="11" t="n"/>
    </row>
    <row r="87" ht="30" customHeight="1">
      <c r="A87" s="10" t="n"/>
      <c r="B87" s="11" t="n"/>
      <c r="C87" s="11" t="n"/>
      <c r="D87" s="10" t="n"/>
      <c r="E87" s="11" t="n"/>
      <c r="F87" s="21" t="n"/>
      <c r="G87" s="21" t="n"/>
      <c r="H87" s="22" t="n"/>
      <c r="I87" s="11" t="n"/>
      <c r="J87" s="10" t="n"/>
      <c r="K87" s="21" t="n"/>
      <c r="L87" s="7">
        <f>IF(OR($A87="",$F87="",$J87="Reserved",$J87="Closed"),"",MAX(0,TODAY()-$F87))</f>
        <v/>
      </c>
      <c r="M87" s="14">
        <f>IF(OR($A87="",$J87="Reserved",$J87="Closed"),"",IF($J87="On Hold","Low",IF(AND($K87&lt;&gt;"",$K87&lt;TODAY()),"High",IF(AND($G87&lt;&gt;"",$G87&lt;=TODAY()+Assumptions!$B$5),"High",IF($L87&gt;=Assumptions!$B$6,"Medium","Normal")))))</f>
        <v/>
      </c>
      <c r="N87" s="7">
        <f>IF(OR($A87="",$C87="",$D87="",$E87="",$G87="",$H87="",$J87="Reserved",$J87="Closed"),"",COUNTIFS('Available Units'!$A$5:$A$104,$C87,'Available Units'!$C$5:$C$104,$D87,'Available Units'!$D$5:$D$104,$E87,'Available Units'!$E$5:$E$104,"&lt;="&amp;$G87,'Available Units'!$F$5:$F$104,"&lt;="&amp;$H87,'Available Units'!$G$5:$G$104,"Available"))</f>
        <v/>
      </c>
      <c r="O87" s="15">
        <f>IF($A87="","",IF(OR($J87="Reserved",$J87="Closed"),"",IF($N87="","",IF($N87&gt;0,"Potential match - review","No current match"))))</f>
        <v/>
      </c>
      <c r="P87" s="11" t="n"/>
    </row>
    <row r="88" ht="30" customHeight="1">
      <c r="A88" s="10" t="n"/>
      <c r="B88" s="11" t="n"/>
      <c r="C88" s="11" t="n"/>
      <c r="D88" s="10" t="n"/>
      <c r="E88" s="11" t="n"/>
      <c r="F88" s="21" t="n"/>
      <c r="G88" s="21" t="n"/>
      <c r="H88" s="22" t="n"/>
      <c r="I88" s="11" t="n"/>
      <c r="J88" s="10" t="n"/>
      <c r="K88" s="21" t="n"/>
      <c r="L88" s="9">
        <f>IF(OR($A88="",$F88="",$J88="Reserved",$J88="Closed"),"",MAX(0,TODAY()-$F88))</f>
        <v/>
      </c>
      <c r="M88" s="16">
        <f>IF(OR($A88="",$J88="Reserved",$J88="Closed"),"",IF($J88="On Hold","Low",IF(AND($K88&lt;&gt;"",$K88&lt;TODAY()),"High",IF(AND($G88&lt;&gt;"",$G88&lt;=TODAY()+Assumptions!$B$5),"High",IF($L88&gt;=Assumptions!$B$6,"Medium","Normal")))))</f>
        <v/>
      </c>
      <c r="N88" s="9">
        <f>IF(OR($A88="",$C88="",$D88="",$E88="",$G88="",$H88="",$J88="Reserved",$J88="Closed"),"",COUNTIFS('Available Units'!$A$5:$A$104,$C88,'Available Units'!$C$5:$C$104,$D88,'Available Units'!$D$5:$D$104,$E88,'Available Units'!$E$5:$E$104,"&lt;="&amp;$G88,'Available Units'!$F$5:$F$104,"&lt;="&amp;$H88,'Available Units'!$G$5:$G$104,"Available"))</f>
        <v/>
      </c>
      <c r="O88" s="17">
        <f>IF($A88="","",IF(OR($J88="Reserved",$J88="Closed"),"",IF($N88="","",IF($N88&gt;0,"Potential match - review","No current match"))))</f>
        <v/>
      </c>
      <c r="P88" s="11" t="n"/>
    </row>
    <row r="89" ht="30" customHeight="1">
      <c r="A89" s="10" t="n"/>
      <c r="B89" s="11" t="n"/>
      <c r="C89" s="11" t="n"/>
      <c r="D89" s="10" t="n"/>
      <c r="E89" s="11" t="n"/>
      <c r="F89" s="21" t="n"/>
      <c r="G89" s="21" t="n"/>
      <c r="H89" s="22" t="n"/>
      <c r="I89" s="11" t="n"/>
      <c r="J89" s="10" t="n"/>
      <c r="K89" s="21" t="n"/>
      <c r="L89" s="7">
        <f>IF(OR($A89="",$F89="",$J89="Reserved",$J89="Closed"),"",MAX(0,TODAY()-$F89))</f>
        <v/>
      </c>
      <c r="M89" s="14">
        <f>IF(OR($A89="",$J89="Reserved",$J89="Closed"),"",IF($J89="On Hold","Low",IF(AND($K89&lt;&gt;"",$K89&lt;TODAY()),"High",IF(AND($G89&lt;&gt;"",$G89&lt;=TODAY()+Assumptions!$B$5),"High",IF($L89&gt;=Assumptions!$B$6,"Medium","Normal")))))</f>
        <v/>
      </c>
      <c r="N89" s="7">
        <f>IF(OR($A89="",$C89="",$D89="",$E89="",$G89="",$H89="",$J89="Reserved",$J89="Closed"),"",COUNTIFS('Available Units'!$A$5:$A$104,$C89,'Available Units'!$C$5:$C$104,$D89,'Available Units'!$D$5:$D$104,$E89,'Available Units'!$E$5:$E$104,"&lt;="&amp;$G89,'Available Units'!$F$5:$F$104,"&lt;="&amp;$H89,'Available Units'!$G$5:$G$104,"Available"))</f>
        <v/>
      </c>
      <c r="O89" s="15">
        <f>IF($A89="","",IF(OR($J89="Reserved",$J89="Closed"),"",IF($N89="","",IF($N89&gt;0,"Potential match - review","No current match"))))</f>
        <v/>
      </c>
      <c r="P89" s="11" t="n"/>
    </row>
    <row r="90" ht="30" customHeight="1">
      <c r="A90" s="10" t="n"/>
      <c r="B90" s="11" t="n"/>
      <c r="C90" s="11" t="n"/>
      <c r="D90" s="10" t="n"/>
      <c r="E90" s="11" t="n"/>
      <c r="F90" s="21" t="n"/>
      <c r="G90" s="21" t="n"/>
      <c r="H90" s="22" t="n"/>
      <c r="I90" s="11" t="n"/>
      <c r="J90" s="10" t="n"/>
      <c r="K90" s="21" t="n"/>
      <c r="L90" s="9">
        <f>IF(OR($A90="",$F90="",$J90="Reserved",$J90="Closed"),"",MAX(0,TODAY()-$F90))</f>
        <v/>
      </c>
      <c r="M90" s="16">
        <f>IF(OR($A90="",$J90="Reserved",$J90="Closed"),"",IF($J90="On Hold","Low",IF(AND($K90&lt;&gt;"",$K90&lt;TODAY()),"High",IF(AND($G90&lt;&gt;"",$G90&lt;=TODAY()+Assumptions!$B$5),"High",IF($L90&gt;=Assumptions!$B$6,"Medium","Normal")))))</f>
        <v/>
      </c>
      <c r="N90" s="9">
        <f>IF(OR($A90="",$C90="",$D90="",$E90="",$G90="",$H90="",$J90="Reserved",$J90="Closed"),"",COUNTIFS('Available Units'!$A$5:$A$104,$C90,'Available Units'!$C$5:$C$104,$D90,'Available Units'!$D$5:$D$104,$E90,'Available Units'!$E$5:$E$104,"&lt;="&amp;$G90,'Available Units'!$F$5:$F$104,"&lt;="&amp;$H90,'Available Units'!$G$5:$G$104,"Available"))</f>
        <v/>
      </c>
      <c r="O90" s="17">
        <f>IF($A90="","",IF(OR($J90="Reserved",$J90="Closed"),"",IF($N90="","",IF($N90&gt;0,"Potential match - review","No current match"))))</f>
        <v/>
      </c>
      <c r="P90" s="11" t="n"/>
    </row>
    <row r="91" ht="30" customHeight="1">
      <c r="A91" s="10" t="n"/>
      <c r="B91" s="11" t="n"/>
      <c r="C91" s="11" t="n"/>
      <c r="D91" s="10" t="n"/>
      <c r="E91" s="11" t="n"/>
      <c r="F91" s="21" t="n"/>
      <c r="G91" s="21" t="n"/>
      <c r="H91" s="22" t="n"/>
      <c r="I91" s="11" t="n"/>
      <c r="J91" s="10" t="n"/>
      <c r="K91" s="21" t="n"/>
      <c r="L91" s="7">
        <f>IF(OR($A91="",$F91="",$J91="Reserved",$J91="Closed"),"",MAX(0,TODAY()-$F91))</f>
        <v/>
      </c>
      <c r="M91" s="14">
        <f>IF(OR($A91="",$J91="Reserved",$J91="Closed"),"",IF($J91="On Hold","Low",IF(AND($K91&lt;&gt;"",$K91&lt;TODAY()),"High",IF(AND($G91&lt;&gt;"",$G91&lt;=TODAY()+Assumptions!$B$5),"High",IF($L91&gt;=Assumptions!$B$6,"Medium","Normal")))))</f>
        <v/>
      </c>
      <c r="N91" s="7">
        <f>IF(OR($A91="",$C91="",$D91="",$E91="",$G91="",$H91="",$J91="Reserved",$J91="Closed"),"",COUNTIFS('Available Units'!$A$5:$A$104,$C91,'Available Units'!$C$5:$C$104,$D91,'Available Units'!$D$5:$D$104,$E91,'Available Units'!$E$5:$E$104,"&lt;="&amp;$G91,'Available Units'!$F$5:$F$104,"&lt;="&amp;$H91,'Available Units'!$G$5:$G$104,"Available"))</f>
        <v/>
      </c>
      <c r="O91" s="15">
        <f>IF($A91="","",IF(OR($J91="Reserved",$J91="Closed"),"",IF($N91="","",IF($N91&gt;0,"Potential match - review","No current match"))))</f>
        <v/>
      </c>
      <c r="P91" s="11" t="n"/>
    </row>
    <row r="92" ht="30" customHeight="1">
      <c r="A92" s="10" t="n"/>
      <c r="B92" s="11" t="n"/>
      <c r="C92" s="11" t="n"/>
      <c r="D92" s="10" t="n"/>
      <c r="E92" s="11" t="n"/>
      <c r="F92" s="21" t="n"/>
      <c r="G92" s="21" t="n"/>
      <c r="H92" s="22" t="n"/>
      <c r="I92" s="11" t="n"/>
      <c r="J92" s="10" t="n"/>
      <c r="K92" s="21" t="n"/>
      <c r="L92" s="9">
        <f>IF(OR($A92="",$F92="",$J92="Reserved",$J92="Closed"),"",MAX(0,TODAY()-$F92))</f>
        <v/>
      </c>
      <c r="M92" s="16">
        <f>IF(OR($A92="",$J92="Reserved",$J92="Closed"),"",IF($J92="On Hold","Low",IF(AND($K92&lt;&gt;"",$K92&lt;TODAY()),"High",IF(AND($G92&lt;&gt;"",$G92&lt;=TODAY()+Assumptions!$B$5),"High",IF($L92&gt;=Assumptions!$B$6,"Medium","Normal")))))</f>
        <v/>
      </c>
      <c r="N92" s="9">
        <f>IF(OR($A92="",$C92="",$D92="",$E92="",$G92="",$H92="",$J92="Reserved",$J92="Closed"),"",COUNTIFS('Available Units'!$A$5:$A$104,$C92,'Available Units'!$C$5:$C$104,$D92,'Available Units'!$D$5:$D$104,$E92,'Available Units'!$E$5:$E$104,"&lt;="&amp;$G92,'Available Units'!$F$5:$F$104,"&lt;="&amp;$H92,'Available Units'!$G$5:$G$104,"Available"))</f>
        <v/>
      </c>
      <c r="O92" s="17">
        <f>IF($A92="","",IF(OR($J92="Reserved",$J92="Closed"),"",IF($N92="","",IF($N92&gt;0,"Potential match - review","No current match"))))</f>
        <v/>
      </c>
      <c r="P92" s="11" t="n"/>
    </row>
    <row r="93" ht="30" customHeight="1">
      <c r="A93" s="10" t="n"/>
      <c r="B93" s="11" t="n"/>
      <c r="C93" s="11" t="n"/>
      <c r="D93" s="10" t="n"/>
      <c r="E93" s="11" t="n"/>
      <c r="F93" s="21" t="n"/>
      <c r="G93" s="21" t="n"/>
      <c r="H93" s="22" t="n"/>
      <c r="I93" s="11" t="n"/>
      <c r="J93" s="10" t="n"/>
      <c r="K93" s="21" t="n"/>
      <c r="L93" s="7">
        <f>IF(OR($A93="",$F93="",$J93="Reserved",$J93="Closed"),"",MAX(0,TODAY()-$F93))</f>
        <v/>
      </c>
      <c r="M93" s="14">
        <f>IF(OR($A93="",$J93="Reserved",$J93="Closed"),"",IF($J93="On Hold","Low",IF(AND($K93&lt;&gt;"",$K93&lt;TODAY()),"High",IF(AND($G93&lt;&gt;"",$G93&lt;=TODAY()+Assumptions!$B$5),"High",IF($L93&gt;=Assumptions!$B$6,"Medium","Normal")))))</f>
        <v/>
      </c>
      <c r="N93" s="7">
        <f>IF(OR($A93="",$C93="",$D93="",$E93="",$G93="",$H93="",$J93="Reserved",$J93="Closed"),"",COUNTIFS('Available Units'!$A$5:$A$104,$C93,'Available Units'!$C$5:$C$104,$D93,'Available Units'!$D$5:$D$104,$E93,'Available Units'!$E$5:$E$104,"&lt;="&amp;$G93,'Available Units'!$F$5:$F$104,"&lt;="&amp;$H93,'Available Units'!$G$5:$G$104,"Available"))</f>
        <v/>
      </c>
      <c r="O93" s="15">
        <f>IF($A93="","",IF(OR($J93="Reserved",$J93="Closed"),"",IF($N93="","",IF($N93&gt;0,"Potential match - review","No current match"))))</f>
        <v/>
      </c>
      <c r="P93" s="11" t="n"/>
    </row>
    <row r="94" ht="30" customHeight="1">
      <c r="A94" s="10" t="n"/>
      <c r="B94" s="11" t="n"/>
      <c r="C94" s="11" t="n"/>
      <c r="D94" s="10" t="n"/>
      <c r="E94" s="11" t="n"/>
      <c r="F94" s="21" t="n"/>
      <c r="G94" s="21" t="n"/>
      <c r="H94" s="22" t="n"/>
      <c r="I94" s="11" t="n"/>
      <c r="J94" s="10" t="n"/>
      <c r="K94" s="21" t="n"/>
      <c r="L94" s="9">
        <f>IF(OR($A94="",$F94="",$J94="Reserved",$J94="Closed"),"",MAX(0,TODAY()-$F94))</f>
        <v/>
      </c>
      <c r="M94" s="16">
        <f>IF(OR($A94="",$J94="Reserved",$J94="Closed"),"",IF($J94="On Hold","Low",IF(AND($K94&lt;&gt;"",$K94&lt;TODAY()),"High",IF(AND($G94&lt;&gt;"",$G94&lt;=TODAY()+Assumptions!$B$5),"High",IF($L94&gt;=Assumptions!$B$6,"Medium","Normal")))))</f>
        <v/>
      </c>
      <c r="N94" s="9">
        <f>IF(OR($A94="",$C94="",$D94="",$E94="",$G94="",$H94="",$J94="Reserved",$J94="Closed"),"",COUNTIFS('Available Units'!$A$5:$A$104,$C94,'Available Units'!$C$5:$C$104,$D94,'Available Units'!$D$5:$D$104,$E94,'Available Units'!$E$5:$E$104,"&lt;="&amp;$G94,'Available Units'!$F$5:$F$104,"&lt;="&amp;$H94,'Available Units'!$G$5:$G$104,"Available"))</f>
        <v/>
      </c>
      <c r="O94" s="17">
        <f>IF($A94="","",IF(OR($J94="Reserved",$J94="Closed"),"",IF($N94="","",IF($N94&gt;0,"Potential match - review","No current match"))))</f>
        <v/>
      </c>
      <c r="P94" s="11" t="n"/>
    </row>
    <row r="95" ht="30" customHeight="1">
      <c r="A95" s="10" t="n"/>
      <c r="B95" s="11" t="n"/>
      <c r="C95" s="11" t="n"/>
      <c r="D95" s="10" t="n"/>
      <c r="E95" s="11" t="n"/>
      <c r="F95" s="21" t="n"/>
      <c r="G95" s="21" t="n"/>
      <c r="H95" s="22" t="n"/>
      <c r="I95" s="11" t="n"/>
      <c r="J95" s="10" t="n"/>
      <c r="K95" s="21" t="n"/>
      <c r="L95" s="7">
        <f>IF(OR($A95="",$F95="",$J95="Reserved",$J95="Closed"),"",MAX(0,TODAY()-$F95))</f>
        <v/>
      </c>
      <c r="M95" s="14">
        <f>IF(OR($A95="",$J95="Reserved",$J95="Closed"),"",IF($J95="On Hold","Low",IF(AND($K95&lt;&gt;"",$K95&lt;TODAY()),"High",IF(AND($G95&lt;&gt;"",$G95&lt;=TODAY()+Assumptions!$B$5),"High",IF($L95&gt;=Assumptions!$B$6,"Medium","Normal")))))</f>
        <v/>
      </c>
      <c r="N95" s="7">
        <f>IF(OR($A95="",$C95="",$D95="",$E95="",$G95="",$H95="",$J95="Reserved",$J95="Closed"),"",COUNTIFS('Available Units'!$A$5:$A$104,$C95,'Available Units'!$C$5:$C$104,$D95,'Available Units'!$D$5:$D$104,$E95,'Available Units'!$E$5:$E$104,"&lt;="&amp;$G95,'Available Units'!$F$5:$F$104,"&lt;="&amp;$H95,'Available Units'!$G$5:$G$104,"Available"))</f>
        <v/>
      </c>
      <c r="O95" s="15">
        <f>IF($A95="","",IF(OR($J95="Reserved",$J95="Closed"),"",IF($N95="","",IF($N95&gt;0,"Potential match - review","No current match"))))</f>
        <v/>
      </c>
      <c r="P95" s="11" t="n"/>
    </row>
    <row r="96" ht="30" customHeight="1">
      <c r="A96" s="10" t="n"/>
      <c r="B96" s="11" t="n"/>
      <c r="C96" s="11" t="n"/>
      <c r="D96" s="10" t="n"/>
      <c r="E96" s="11" t="n"/>
      <c r="F96" s="21" t="n"/>
      <c r="G96" s="21" t="n"/>
      <c r="H96" s="22" t="n"/>
      <c r="I96" s="11" t="n"/>
      <c r="J96" s="10" t="n"/>
      <c r="K96" s="21" t="n"/>
      <c r="L96" s="9">
        <f>IF(OR($A96="",$F96="",$J96="Reserved",$J96="Closed"),"",MAX(0,TODAY()-$F96))</f>
        <v/>
      </c>
      <c r="M96" s="16">
        <f>IF(OR($A96="",$J96="Reserved",$J96="Closed"),"",IF($J96="On Hold","Low",IF(AND($K96&lt;&gt;"",$K96&lt;TODAY()),"High",IF(AND($G96&lt;&gt;"",$G96&lt;=TODAY()+Assumptions!$B$5),"High",IF($L96&gt;=Assumptions!$B$6,"Medium","Normal")))))</f>
        <v/>
      </c>
      <c r="N96" s="9">
        <f>IF(OR($A96="",$C96="",$D96="",$E96="",$G96="",$H96="",$J96="Reserved",$J96="Closed"),"",COUNTIFS('Available Units'!$A$5:$A$104,$C96,'Available Units'!$C$5:$C$104,$D96,'Available Units'!$D$5:$D$104,$E96,'Available Units'!$E$5:$E$104,"&lt;="&amp;$G96,'Available Units'!$F$5:$F$104,"&lt;="&amp;$H96,'Available Units'!$G$5:$G$104,"Available"))</f>
        <v/>
      </c>
      <c r="O96" s="17">
        <f>IF($A96="","",IF(OR($J96="Reserved",$J96="Closed"),"",IF($N96="","",IF($N96&gt;0,"Potential match - review","No current match"))))</f>
        <v/>
      </c>
      <c r="P96" s="11" t="n"/>
    </row>
    <row r="97" ht="30" customHeight="1">
      <c r="A97" s="10" t="n"/>
      <c r="B97" s="11" t="n"/>
      <c r="C97" s="11" t="n"/>
      <c r="D97" s="10" t="n"/>
      <c r="E97" s="11" t="n"/>
      <c r="F97" s="21" t="n"/>
      <c r="G97" s="21" t="n"/>
      <c r="H97" s="22" t="n"/>
      <c r="I97" s="11" t="n"/>
      <c r="J97" s="10" t="n"/>
      <c r="K97" s="21" t="n"/>
      <c r="L97" s="7">
        <f>IF(OR($A97="",$F97="",$J97="Reserved",$J97="Closed"),"",MAX(0,TODAY()-$F97))</f>
        <v/>
      </c>
      <c r="M97" s="14">
        <f>IF(OR($A97="",$J97="Reserved",$J97="Closed"),"",IF($J97="On Hold","Low",IF(AND($K97&lt;&gt;"",$K97&lt;TODAY()),"High",IF(AND($G97&lt;&gt;"",$G97&lt;=TODAY()+Assumptions!$B$5),"High",IF($L97&gt;=Assumptions!$B$6,"Medium","Normal")))))</f>
        <v/>
      </c>
      <c r="N97" s="7">
        <f>IF(OR($A97="",$C97="",$D97="",$E97="",$G97="",$H97="",$J97="Reserved",$J97="Closed"),"",COUNTIFS('Available Units'!$A$5:$A$104,$C97,'Available Units'!$C$5:$C$104,$D97,'Available Units'!$D$5:$D$104,$E97,'Available Units'!$E$5:$E$104,"&lt;="&amp;$G97,'Available Units'!$F$5:$F$104,"&lt;="&amp;$H97,'Available Units'!$G$5:$G$104,"Available"))</f>
        <v/>
      </c>
      <c r="O97" s="15">
        <f>IF($A97="","",IF(OR($J97="Reserved",$J97="Closed"),"",IF($N97="","",IF($N97&gt;0,"Potential match - review","No current match"))))</f>
        <v/>
      </c>
      <c r="P97" s="11" t="n"/>
    </row>
    <row r="98" ht="30" customHeight="1">
      <c r="A98" s="10" t="n"/>
      <c r="B98" s="11" t="n"/>
      <c r="C98" s="11" t="n"/>
      <c r="D98" s="10" t="n"/>
      <c r="E98" s="11" t="n"/>
      <c r="F98" s="21" t="n"/>
      <c r="G98" s="21" t="n"/>
      <c r="H98" s="22" t="n"/>
      <c r="I98" s="11" t="n"/>
      <c r="J98" s="10" t="n"/>
      <c r="K98" s="21" t="n"/>
      <c r="L98" s="9">
        <f>IF(OR($A98="",$F98="",$J98="Reserved",$J98="Closed"),"",MAX(0,TODAY()-$F98))</f>
        <v/>
      </c>
      <c r="M98" s="16">
        <f>IF(OR($A98="",$J98="Reserved",$J98="Closed"),"",IF($J98="On Hold","Low",IF(AND($K98&lt;&gt;"",$K98&lt;TODAY()),"High",IF(AND($G98&lt;&gt;"",$G98&lt;=TODAY()+Assumptions!$B$5),"High",IF($L98&gt;=Assumptions!$B$6,"Medium","Normal")))))</f>
        <v/>
      </c>
      <c r="N98" s="9">
        <f>IF(OR($A98="",$C98="",$D98="",$E98="",$G98="",$H98="",$J98="Reserved",$J98="Closed"),"",COUNTIFS('Available Units'!$A$5:$A$104,$C98,'Available Units'!$C$5:$C$104,$D98,'Available Units'!$D$5:$D$104,$E98,'Available Units'!$E$5:$E$104,"&lt;="&amp;$G98,'Available Units'!$F$5:$F$104,"&lt;="&amp;$H98,'Available Units'!$G$5:$G$104,"Available"))</f>
        <v/>
      </c>
      <c r="O98" s="17">
        <f>IF($A98="","",IF(OR($J98="Reserved",$J98="Closed"),"",IF($N98="","",IF($N98&gt;0,"Potential match - review","No current match"))))</f>
        <v/>
      </c>
      <c r="P98" s="11" t="n"/>
    </row>
    <row r="99" ht="30" customHeight="1">
      <c r="A99" s="10" t="n"/>
      <c r="B99" s="11" t="n"/>
      <c r="C99" s="11" t="n"/>
      <c r="D99" s="10" t="n"/>
      <c r="E99" s="11" t="n"/>
      <c r="F99" s="21" t="n"/>
      <c r="G99" s="21" t="n"/>
      <c r="H99" s="22" t="n"/>
      <c r="I99" s="11" t="n"/>
      <c r="J99" s="10" t="n"/>
      <c r="K99" s="21" t="n"/>
      <c r="L99" s="7">
        <f>IF(OR($A99="",$F99="",$J99="Reserved",$J99="Closed"),"",MAX(0,TODAY()-$F99))</f>
        <v/>
      </c>
      <c r="M99" s="14">
        <f>IF(OR($A99="",$J99="Reserved",$J99="Closed"),"",IF($J99="On Hold","Low",IF(AND($K99&lt;&gt;"",$K99&lt;TODAY()),"High",IF(AND($G99&lt;&gt;"",$G99&lt;=TODAY()+Assumptions!$B$5),"High",IF($L99&gt;=Assumptions!$B$6,"Medium","Normal")))))</f>
        <v/>
      </c>
      <c r="N99" s="7">
        <f>IF(OR($A99="",$C99="",$D99="",$E99="",$G99="",$H99="",$J99="Reserved",$J99="Closed"),"",COUNTIFS('Available Units'!$A$5:$A$104,$C99,'Available Units'!$C$5:$C$104,$D99,'Available Units'!$D$5:$D$104,$E99,'Available Units'!$E$5:$E$104,"&lt;="&amp;$G99,'Available Units'!$F$5:$F$104,"&lt;="&amp;$H99,'Available Units'!$G$5:$G$104,"Available"))</f>
        <v/>
      </c>
      <c r="O99" s="15">
        <f>IF($A99="","",IF(OR($J99="Reserved",$J99="Closed"),"",IF($N99="","",IF($N99&gt;0,"Potential match - review","No current match"))))</f>
        <v/>
      </c>
      <c r="P99" s="11" t="n"/>
    </row>
    <row r="100" ht="30" customHeight="1">
      <c r="A100" s="10" t="n"/>
      <c r="B100" s="11" t="n"/>
      <c r="C100" s="11" t="n"/>
      <c r="D100" s="10" t="n"/>
      <c r="E100" s="11" t="n"/>
      <c r="F100" s="21" t="n"/>
      <c r="G100" s="21" t="n"/>
      <c r="H100" s="22" t="n"/>
      <c r="I100" s="11" t="n"/>
      <c r="J100" s="10" t="n"/>
      <c r="K100" s="21" t="n"/>
      <c r="L100" s="9">
        <f>IF(OR($A100="",$F100="",$J100="Reserved",$J100="Closed"),"",MAX(0,TODAY()-$F100))</f>
        <v/>
      </c>
      <c r="M100" s="16">
        <f>IF(OR($A100="",$J100="Reserved",$J100="Closed"),"",IF($J100="On Hold","Low",IF(AND($K100&lt;&gt;"",$K100&lt;TODAY()),"High",IF(AND($G100&lt;&gt;"",$G100&lt;=TODAY()+Assumptions!$B$5),"High",IF($L100&gt;=Assumptions!$B$6,"Medium","Normal")))))</f>
        <v/>
      </c>
      <c r="N100" s="9">
        <f>IF(OR($A100="",$C100="",$D100="",$E100="",$G100="",$H100="",$J100="Reserved",$J100="Closed"),"",COUNTIFS('Available Units'!$A$5:$A$104,$C100,'Available Units'!$C$5:$C$104,$D100,'Available Units'!$D$5:$D$104,$E100,'Available Units'!$E$5:$E$104,"&lt;="&amp;$G100,'Available Units'!$F$5:$F$104,"&lt;="&amp;$H100,'Available Units'!$G$5:$G$104,"Available"))</f>
        <v/>
      </c>
      <c r="O100" s="17">
        <f>IF($A100="","",IF(OR($J100="Reserved",$J100="Closed"),"",IF($N100="","",IF($N100&gt;0,"Potential match - review","No current match"))))</f>
        <v/>
      </c>
      <c r="P100" s="11" t="n"/>
    </row>
    <row r="101" ht="30" customHeight="1">
      <c r="A101" s="10" t="n"/>
      <c r="B101" s="11" t="n"/>
      <c r="C101" s="11" t="n"/>
      <c r="D101" s="10" t="n"/>
      <c r="E101" s="11" t="n"/>
      <c r="F101" s="21" t="n"/>
      <c r="G101" s="21" t="n"/>
      <c r="H101" s="22" t="n"/>
      <c r="I101" s="11" t="n"/>
      <c r="J101" s="10" t="n"/>
      <c r="K101" s="21" t="n"/>
      <c r="L101" s="7">
        <f>IF(OR($A101="",$F101="",$J101="Reserved",$J101="Closed"),"",MAX(0,TODAY()-$F101))</f>
        <v/>
      </c>
      <c r="M101" s="14">
        <f>IF(OR($A101="",$J101="Reserved",$J101="Closed"),"",IF($J101="On Hold","Low",IF(AND($K101&lt;&gt;"",$K101&lt;TODAY()),"High",IF(AND($G101&lt;&gt;"",$G101&lt;=TODAY()+Assumptions!$B$5),"High",IF($L101&gt;=Assumptions!$B$6,"Medium","Normal")))))</f>
        <v/>
      </c>
      <c r="N101" s="7">
        <f>IF(OR($A101="",$C101="",$D101="",$E101="",$G101="",$H101="",$J101="Reserved",$J101="Closed"),"",COUNTIFS('Available Units'!$A$5:$A$104,$C101,'Available Units'!$C$5:$C$104,$D101,'Available Units'!$D$5:$D$104,$E101,'Available Units'!$E$5:$E$104,"&lt;="&amp;$G101,'Available Units'!$F$5:$F$104,"&lt;="&amp;$H101,'Available Units'!$G$5:$G$104,"Available"))</f>
        <v/>
      </c>
      <c r="O101" s="15">
        <f>IF($A101="","",IF(OR($J101="Reserved",$J101="Closed"),"",IF($N101="","",IF($N101&gt;0,"Potential match - review","No current match"))))</f>
        <v/>
      </c>
      <c r="P101" s="11" t="n"/>
    </row>
    <row r="102" ht="30" customHeight="1">
      <c r="A102" s="10" t="n"/>
      <c r="B102" s="11" t="n"/>
      <c r="C102" s="11" t="n"/>
      <c r="D102" s="10" t="n"/>
      <c r="E102" s="11" t="n"/>
      <c r="F102" s="21" t="n"/>
      <c r="G102" s="21" t="n"/>
      <c r="H102" s="22" t="n"/>
      <c r="I102" s="11" t="n"/>
      <c r="J102" s="10" t="n"/>
      <c r="K102" s="21" t="n"/>
      <c r="L102" s="9">
        <f>IF(OR($A102="",$F102="",$J102="Reserved",$J102="Closed"),"",MAX(0,TODAY()-$F102))</f>
        <v/>
      </c>
      <c r="M102" s="16">
        <f>IF(OR($A102="",$J102="Reserved",$J102="Closed"),"",IF($J102="On Hold","Low",IF(AND($K102&lt;&gt;"",$K102&lt;TODAY()),"High",IF(AND($G102&lt;&gt;"",$G102&lt;=TODAY()+Assumptions!$B$5),"High",IF($L102&gt;=Assumptions!$B$6,"Medium","Normal")))))</f>
        <v/>
      </c>
      <c r="N102" s="9">
        <f>IF(OR($A102="",$C102="",$D102="",$E102="",$G102="",$H102="",$J102="Reserved",$J102="Closed"),"",COUNTIFS('Available Units'!$A$5:$A$104,$C102,'Available Units'!$C$5:$C$104,$D102,'Available Units'!$D$5:$D$104,$E102,'Available Units'!$E$5:$E$104,"&lt;="&amp;$G102,'Available Units'!$F$5:$F$104,"&lt;="&amp;$H102,'Available Units'!$G$5:$G$104,"Available"))</f>
        <v/>
      </c>
      <c r="O102" s="17">
        <f>IF($A102="","",IF(OR($J102="Reserved",$J102="Closed"),"",IF($N102="","",IF($N102&gt;0,"Potential match - review","No current match"))))</f>
        <v/>
      </c>
      <c r="P102" s="11" t="n"/>
    </row>
    <row r="103" ht="30" customHeight="1">
      <c r="A103" s="10" t="n"/>
      <c r="B103" s="11" t="n"/>
      <c r="C103" s="11" t="n"/>
      <c r="D103" s="10" t="n"/>
      <c r="E103" s="11" t="n"/>
      <c r="F103" s="21" t="n"/>
      <c r="G103" s="21" t="n"/>
      <c r="H103" s="22" t="n"/>
      <c r="I103" s="11" t="n"/>
      <c r="J103" s="10" t="n"/>
      <c r="K103" s="21" t="n"/>
      <c r="L103" s="7">
        <f>IF(OR($A103="",$F103="",$J103="Reserved",$J103="Closed"),"",MAX(0,TODAY()-$F103))</f>
        <v/>
      </c>
      <c r="M103" s="14">
        <f>IF(OR($A103="",$J103="Reserved",$J103="Closed"),"",IF($J103="On Hold","Low",IF(AND($K103&lt;&gt;"",$K103&lt;TODAY()),"High",IF(AND($G103&lt;&gt;"",$G103&lt;=TODAY()+Assumptions!$B$5),"High",IF($L103&gt;=Assumptions!$B$6,"Medium","Normal")))))</f>
        <v/>
      </c>
      <c r="N103" s="7">
        <f>IF(OR($A103="",$C103="",$D103="",$E103="",$G103="",$H103="",$J103="Reserved",$J103="Closed"),"",COUNTIFS('Available Units'!$A$5:$A$104,$C103,'Available Units'!$C$5:$C$104,$D103,'Available Units'!$D$5:$D$104,$E103,'Available Units'!$E$5:$E$104,"&lt;="&amp;$G103,'Available Units'!$F$5:$F$104,"&lt;="&amp;$H103,'Available Units'!$G$5:$G$104,"Available"))</f>
        <v/>
      </c>
      <c r="O103" s="15">
        <f>IF($A103="","",IF(OR($J103="Reserved",$J103="Closed"),"",IF($N103="","",IF($N103&gt;0,"Potential match - review","No current match"))))</f>
        <v/>
      </c>
      <c r="P103" s="11" t="n"/>
    </row>
    <row r="104" ht="30" customHeight="1">
      <c r="A104" s="10" t="n"/>
      <c r="B104" s="11" t="n"/>
      <c r="C104" s="11" t="n"/>
      <c r="D104" s="10" t="n"/>
      <c r="E104" s="11" t="n"/>
      <c r="F104" s="21" t="n"/>
      <c r="G104" s="21" t="n"/>
      <c r="H104" s="22" t="n"/>
      <c r="I104" s="11" t="n"/>
      <c r="J104" s="10" t="n"/>
      <c r="K104" s="21" t="n"/>
      <c r="L104" s="9">
        <f>IF(OR($A104="",$F104="",$J104="Reserved",$J104="Closed"),"",MAX(0,TODAY()-$F104))</f>
        <v/>
      </c>
      <c r="M104" s="16">
        <f>IF(OR($A104="",$J104="Reserved",$J104="Closed"),"",IF($J104="On Hold","Low",IF(AND($K104&lt;&gt;"",$K104&lt;TODAY()),"High",IF(AND($G104&lt;&gt;"",$G104&lt;=TODAY()+Assumptions!$B$5),"High",IF($L104&gt;=Assumptions!$B$6,"Medium","Normal")))))</f>
        <v/>
      </c>
      <c r="N104" s="9">
        <f>IF(OR($A104="",$C104="",$D104="",$E104="",$G104="",$H104="",$J104="Reserved",$J104="Closed"),"",COUNTIFS('Available Units'!$A$5:$A$104,$C104,'Available Units'!$C$5:$C$104,$D104,'Available Units'!$D$5:$D$104,$E104,'Available Units'!$E$5:$E$104,"&lt;="&amp;$G104,'Available Units'!$F$5:$F$104,"&lt;="&amp;$H104,'Available Units'!$G$5:$G$104,"Available"))</f>
        <v/>
      </c>
      <c r="O104" s="17">
        <f>IF($A104="","",IF(OR($J104="Reserved",$J104="Closed"),"",IF($N104="","",IF($N104&gt;0,"Potential match - review","No current match"))))</f>
        <v/>
      </c>
      <c r="P104" s="11" t="n"/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K5:K104">
    <cfRule type="expression" priority="2" dxfId="0">
      <formula>AND($A5&lt;&gt;"",$K5&lt;&gt;"",$K5&lt;TODAY(),$J5&lt;&gt;"Reserved",$J5&lt;&gt;"Closed")</formula>
    </cfRule>
  </conditionalFormatting>
  <conditionalFormatting sqref="M5:M104">
    <cfRule type="expression" priority="3" dxfId="1">
      <formula>$M5="High"</formula>
    </cfRule>
  </conditionalFormatting>
  <conditionalFormatting sqref="O5:O104">
    <cfRule type="expression" priority="4" dxfId="2">
      <formula>$O5="Potential match - review"</formula>
    </cfRule>
  </conditionalFormatting>
  <conditionalFormatting sqref="G5:G104">
    <cfRule type="expression" priority="5" dxfId="0">
      <formula>AND($F5&lt;&gt;"",$G5&lt;&gt;"",$G5&lt;$F5)</formula>
    </cfRule>
  </conditionalFormatting>
  <dataValidations count="7">
    <dataValidation sqref="C5:C104" showDropDown="0" showInputMessage="0" showErrorMessage="0" allowBlank="0" errorTitle="Facility review needed" error="Choose a facility from the Assumptions sheet list." promptTitle="Facility" prompt="Select a fictional facility." type="list">
      <formula1>=INDIRECT("Assumptions!$D$5:$D$7")</formula1>
    </dataValidation>
    <dataValidation sqref="D5:D104" showDropDown="0" showInputMessage="0" showErrorMessage="0" allowBlank="0" errorTitle="Size review needed" error="Choose a unit size from the Assumptions sheet list." type="list">
      <formula1>=INDIRECT("Assumptions!$E$5:$E$12")</formula1>
    </dataValidation>
    <dataValidation sqref="E5:E104" showDropDown="0" showInputMessage="0" showErrorMessage="0" allowBlank="0" errorTitle="Feature review needed" error="Choose a requested feature from the Assumptions sheet list." type="list">
      <formula1>=INDIRECT("Assumptions!$F$5:$F$8")</formula1>
    </dataValidation>
    <dataValidation sqref="I5:I104" showDropDown="0" showInputMessage="0" showErrorMessage="0" allowBlank="0" errorTitle="Owner review needed" error="Choose an assigned owner from the Assumptions sheet list." type="list">
      <formula1>=INDIRECT("Assumptions!$H$5:$H$8")</formula1>
    </dataValidation>
    <dataValidation sqref="J5:J104" showDropDown="0" showInputMessage="0" showErrorMessage="0" allowBlank="0" errorTitle="Status review needed" error="Choose a waitlist status from the Assumptions sheet list." type="list">
      <formula1>=INDIRECT("Assumptions!$G$5:$G$9")</formula1>
    </dataValidation>
    <dataValidation sqref="F5:G104 K5:K104" showDropDown="0" showInputMessage="0" showErrorMessage="0" allowBlank="0" errorTitle="Date review needed" error="Enter a date within the supported planning period." type="date" operator="between">
      <formula1>=DATE(YEAR(TODAY())-1,1,1)</formula1>
      <formula2>=DATE(YEAR(TODAY())+5,12,31)</formula2>
    </dataValidation>
    <dataValidation sqref="H5:H104" showDropDown="0" showInputMessage="0" showErrorMessage="0" allowBlank="0" errorTitle="Amount review needed" error="Enter a monthly amount from $0.00 through $10,000.00.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tabSelected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23" customWidth="1" min="4" max="4"/>
    <col width="17" customWidth="1" min="5" max="5"/>
    <col width="18" customWidth="1" min="6" max="6"/>
    <col width="18" customWidth="1" min="7" max="7"/>
    <col width="43" customWidth="1" min="8" max="8"/>
    <col width="24" customWidth="1" min="9" max="9"/>
  </cols>
  <sheetData>
    <row r="1" ht="28" customHeight="1">
      <c r="A1" s="1" t="inlineStr">
        <is>
          <t>Available Units for Waitlist Review</t>
        </is>
      </c>
    </row>
    <row r="2">
      <c r="A2" s="2" t="inlineStr">
        <is>
          <t>Enter locally reviewed unit availability in yellow cells. Waitlist match counts use exact facility, size, feature, date, amount, and Available status.</t>
        </is>
      </c>
    </row>
    <row r="3"/>
    <row r="4">
      <c r="A4" s="3" t="inlineStr">
        <is>
          <t>Facility</t>
        </is>
      </c>
      <c r="B4" s="3" t="inlineStr">
        <is>
          <t>Unit</t>
        </is>
      </c>
      <c r="C4" s="3" t="inlineStr">
        <is>
          <t>Size (square feet)</t>
        </is>
      </c>
      <c r="D4" s="3" t="inlineStr">
        <is>
          <t>Feature</t>
        </is>
      </c>
      <c r="E4" s="3" t="inlineStr">
        <is>
          <t>Available Date</t>
        </is>
      </c>
      <c r="F4" s="3" t="inlineStr">
        <is>
          <t>Monthly Amount</t>
        </is>
      </c>
      <c r="G4" s="3" t="inlineStr">
        <is>
          <t>Status</t>
        </is>
      </c>
      <c r="H4" s="3" t="inlineStr">
        <is>
          <t>Notes</t>
        </is>
      </c>
      <c r="I4" s="3" t="inlineStr">
        <is>
          <t>Record Check</t>
        </is>
      </c>
    </row>
    <row r="5" ht="30" customHeight="1">
      <c r="A5" s="11" t="inlineStr">
        <is>
          <t>Cedar Lantern Storage (Fictional)</t>
        </is>
      </c>
      <c r="B5" s="10" t="inlineStr">
        <is>
          <t>FIC-CL-050A</t>
        </is>
      </c>
      <c r="C5" s="18" t="n">
        <v>50</v>
      </c>
      <c r="D5" s="11" t="inlineStr">
        <is>
          <t>Climate Controlled</t>
        </is>
      </c>
      <c r="E5" s="21" t="n">
        <v>46282</v>
      </c>
      <c r="F5" s="22" t="n">
        <v>89</v>
      </c>
      <c r="G5" s="10" t="inlineStr">
        <is>
          <t>Available</t>
        </is>
      </c>
      <c r="H5" s="11" t="inlineStr">
        <is>
          <t>Fictional first-floor unit.</t>
        </is>
      </c>
      <c r="I5" s="15">
        <f>IF($A5="","",IF(OR($B5="",$C5="",$D5="",$E5="",$F5="",$G5=""),"Complete required fields","Ready for review"))</f>
        <v/>
      </c>
    </row>
    <row r="6" ht="30" customHeight="1">
      <c r="A6" s="11" t="inlineStr">
        <is>
          <t>Blue Kite Self Storage (Fictional)</t>
        </is>
      </c>
      <c r="B6" s="10" t="inlineStr">
        <is>
          <t>FIC-BK-100B</t>
        </is>
      </c>
      <c r="C6" s="18" t="n">
        <v>100</v>
      </c>
      <c r="D6" s="11" t="inlineStr">
        <is>
          <t>Drive-Up Access</t>
        </is>
      </c>
      <c r="E6" s="21" t="n">
        <v>46297</v>
      </c>
      <c r="F6" s="22" t="n">
        <v>140</v>
      </c>
      <c r="G6" s="10" t="inlineStr">
        <is>
          <t>Available</t>
        </is>
      </c>
      <c r="H6" s="11" t="inlineStr">
        <is>
          <t>Boundary match for date and amount.</t>
        </is>
      </c>
      <c r="I6" s="17">
        <f>IF($A6="","",IF(OR($B6="",$C6="",$D6="",$E6="",$F6="",$G6=""),"Complete required fields","Ready for review"))</f>
        <v/>
      </c>
    </row>
    <row r="7" ht="30" customHeight="1">
      <c r="A7" s="11" t="inlineStr">
        <is>
          <t>Juniper Moon Storage (Fictional)</t>
        </is>
      </c>
      <c r="B7" s="10" t="inlineStr">
        <is>
          <t>FIC-JM-075C</t>
        </is>
      </c>
      <c r="C7" s="18" t="n">
        <v>75</v>
      </c>
      <c r="D7" s="11" t="inlineStr">
        <is>
          <t>Ground-Floor Indoor</t>
        </is>
      </c>
      <c r="E7" s="21" t="n">
        <v>46278</v>
      </c>
      <c r="F7" s="22" t="n">
        <v>100</v>
      </c>
      <c r="G7" s="10" t="inlineStr">
        <is>
          <t>Held for Review</t>
        </is>
      </c>
      <c r="H7" s="11" t="inlineStr">
        <is>
          <t>Not counted while held for review.</t>
        </is>
      </c>
      <c r="I7" s="15">
        <f>IF($A7="","",IF(OR($B7="",$C7="",$D7="",$E7="",$F7="",$G7=""),"Complete required fields","Ready for review"))</f>
        <v/>
      </c>
    </row>
    <row r="8" ht="30" customHeight="1">
      <c r="A8" s="11" t="inlineStr">
        <is>
          <t>Cedar Lantern Storage (Fictional)</t>
        </is>
      </c>
      <c r="B8" s="10" t="inlineStr">
        <is>
          <t>FIC-CL-150D</t>
        </is>
      </c>
      <c r="C8" s="18" t="n">
        <v>150</v>
      </c>
      <c r="D8" s="11" t="inlineStr">
        <is>
          <t>Drive-Up Access</t>
        </is>
      </c>
      <c r="E8" s="21" t="n">
        <v>46280</v>
      </c>
      <c r="F8" s="22" t="n">
        <v>165</v>
      </c>
      <c r="G8" s="10" t="inlineStr">
        <is>
          <t>Available</t>
        </is>
      </c>
      <c r="H8" s="11" t="inlineStr">
        <is>
          <t>Amount exceeds one sample request maximum.</t>
        </is>
      </c>
      <c r="I8" s="17">
        <f>IF($A8="","",IF(OR($B8="",$C8="",$D8="",$E8="",$F8="",$G8=""),"Complete required fields","Ready for review"))</f>
        <v/>
      </c>
    </row>
    <row r="9" ht="30" customHeight="1">
      <c r="A9" s="11" t="inlineStr">
        <is>
          <t>Blue Kite Self Storage (Fictional)</t>
        </is>
      </c>
      <c r="B9" s="10" t="inlineStr">
        <is>
          <t>FIC-BK-050E</t>
        </is>
      </c>
      <c r="C9" s="18" t="n">
        <v>50</v>
      </c>
      <c r="D9" s="11" t="inlineStr">
        <is>
          <t>Climate Controlled</t>
        </is>
      </c>
      <c r="E9" s="21" t="n">
        <v>46279</v>
      </c>
      <c r="F9" s="22" t="n">
        <v>85</v>
      </c>
      <c r="G9" s="10" t="inlineStr">
        <is>
          <t>Available</t>
        </is>
      </c>
      <c r="H9" s="11" t="inlineStr">
        <is>
          <t>Fictional interior unit.</t>
        </is>
      </c>
      <c r="I9" s="15">
        <f>IF($A9="","",IF(OR($B9="",$C9="",$D9="",$E9="",$F9="",$G9=""),"Complete required fields","Ready for review"))</f>
        <v/>
      </c>
    </row>
    <row r="10" ht="30" customHeight="1">
      <c r="A10" s="11" t="inlineStr">
        <is>
          <t>Juniper Moon Storage (Fictional)</t>
        </is>
      </c>
      <c r="B10" s="10" t="inlineStr">
        <is>
          <t>FIC-JM-200F</t>
        </is>
      </c>
      <c r="C10" s="18" t="n">
        <v>200</v>
      </c>
      <c r="D10" s="11" t="inlineStr">
        <is>
          <t>Vehicle Storage</t>
        </is>
      </c>
      <c r="E10" s="21" t="n">
        <v>46287</v>
      </c>
      <c r="F10" s="22" t="n">
        <v>210</v>
      </c>
      <c r="G10" s="10" t="inlineStr">
        <is>
          <t>Available</t>
        </is>
      </c>
      <c r="H10" s="11" t="inlineStr">
        <is>
          <t>Review dimensions with the prospect.</t>
        </is>
      </c>
      <c r="I10" s="17">
        <f>IF($A10="","",IF(OR($B10="",$C10="",$D10="",$E10="",$F10="",$G10=""),"Complete required fields","Ready for review"))</f>
        <v/>
      </c>
    </row>
    <row r="11" ht="30" customHeight="1">
      <c r="A11" s="11" t="inlineStr">
        <is>
          <t>Cedar Lantern Storage (Fictional)</t>
        </is>
      </c>
      <c r="B11" s="10" t="inlineStr">
        <is>
          <t>FIC-CL-100G</t>
        </is>
      </c>
      <c r="C11" s="18" t="n">
        <v>100</v>
      </c>
      <c r="D11" s="11" t="inlineStr">
        <is>
          <t>Ground-Floor Indoor</t>
        </is>
      </c>
      <c r="E11" s="21" t="n">
        <v>46277</v>
      </c>
      <c r="F11" s="22" t="n">
        <v>120</v>
      </c>
      <c r="G11" s="10" t="inlineStr">
        <is>
          <t>Unavailable</t>
        </is>
      </c>
      <c r="H11" s="11" t="inlineStr">
        <is>
          <t>Not counted while unavailable.</t>
        </is>
      </c>
      <c r="I11" s="15">
        <f>IF($A11="","",IF(OR($B11="",$C11="",$D11="",$E11="",$F11="",$G11=""),"Complete required fields","Ready for review"))</f>
        <v/>
      </c>
    </row>
    <row r="12" ht="30" customHeight="1">
      <c r="A12" s="11" t="inlineStr">
        <is>
          <t>Blue Kite Self Storage (Fictional)</t>
        </is>
      </c>
      <c r="B12" s="10" t="inlineStr">
        <is>
          <t>FIC-BK-075H</t>
        </is>
      </c>
      <c r="C12" s="18" t="n">
        <v>75</v>
      </c>
      <c r="D12" s="11" t="inlineStr">
        <is>
          <t>Climate Controlled</t>
        </is>
      </c>
      <c r="E12" s="21" t="n">
        <v>46277</v>
      </c>
      <c r="F12" s="22" t="n">
        <v>100</v>
      </c>
      <c r="G12" s="10" t="inlineStr">
        <is>
          <t>Available</t>
        </is>
      </c>
      <c r="H12" s="11" t="inlineStr">
        <is>
          <t>Boundary match for date and amount.</t>
        </is>
      </c>
      <c r="I12" s="17">
        <f>IF($A12="","",IF(OR($B12="",$C12="",$D12="",$E12="",$F12="",$G12=""),"Complete required fields","Ready for review"))</f>
        <v/>
      </c>
    </row>
    <row r="13" ht="30" customHeight="1">
      <c r="A13" s="11" t="inlineStr">
        <is>
          <t>Juniper Moon Storage (Fictional)</t>
        </is>
      </c>
      <c r="B13" s="10" t="inlineStr">
        <is>
          <t>FIC-JM-100J</t>
        </is>
      </c>
      <c r="C13" s="18" t="n">
        <v>100</v>
      </c>
      <c r="D13" s="11" t="inlineStr">
        <is>
          <t>Drive-Up Access</t>
        </is>
      </c>
      <c r="E13" s="21" t="n">
        <v>46322</v>
      </c>
      <c r="F13" s="22" t="n">
        <v>120</v>
      </c>
      <c r="G13" s="10" t="inlineStr">
        <is>
          <t>Available</t>
        </is>
      </c>
      <c r="H13" s="11" t="inlineStr">
        <is>
          <t>Future availability example.</t>
        </is>
      </c>
      <c r="I13" s="15">
        <f>IF($A13="","",IF(OR($B13="",$C13="",$D13="",$E13="",$F13="",$G13=""),"Complete required fields","Ready for review"))</f>
        <v/>
      </c>
    </row>
    <row r="14" ht="30" customHeight="1">
      <c r="A14" s="11" t="inlineStr">
        <is>
          <t>Cedar Lantern Storage (Fictional)</t>
        </is>
      </c>
      <c r="B14" s="10" t="inlineStr">
        <is>
          <t>FIC-CL-300K</t>
        </is>
      </c>
      <c r="C14" s="18" t="n">
        <v>300</v>
      </c>
      <c r="D14" s="11" t="inlineStr">
        <is>
          <t>Vehicle Storage</t>
        </is>
      </c>
      <c r="E14" s="21" t="n">
        <v>46291</v>
      </c>
      <c r="F14" s="22" t="n">
        <v>275</v>
      </c>
      <c r="G14" s="10" t="inlineStr">
        <is>
          <t>Available</t>
        </is>
      </c>
      <c r="H14" s="11" t="inlineStr">
        <is>
          <t>Boundary match for date and amount.</t>
        </is>
      </c>
      <c r="I14" s="17">
        <f>IF($A14="","",IF(OR($B14="",$C14="",$D14="",$E14="",$F14="",$G14=""),"Complete required fields","Ready for review"))</f>
        <v/>
      </c>
    </row>
    <row r="15" ht="30" customHeight="1">
      <c r="A15" s="11" t="n"/>
      <c r="B15" s="10" t="n"/>
      <c r="C15" s="18" t="n"/>
      <c r="D15" s="11" t="n"/>
      <c r="E15" s="21" t="n"/>
      <c r="F15" s="22" t="n"/>
      <c r="G15" s="10" t="n"/>
      <c r="H15" s="11" t="n"/>
      <c r="I15" s="15">
        <f>IF($A15="","",IF(OR($B15="",$C15="",$D15="",$E15="",$F15="",$G15=""),"Complete required fields","Ready for review"))</f>
        <v/>
      </c>
    </row>
    <row r="16" ht="30" customHeight="1">
      <c r="A16" s="11" t="n"/>
      <c r="B16" s="10" t="n"/>
      <c r="C16" s="18" t="n"/>
      <c r="D16" s="11" t="n"/>
      <c r="E16" s="21" t="n"/>
      <c r="F16" s="22" t="n"/>
      <c r="G16" s="10" t="n"/>
      <c r="H16" s="11" t="n"/>
      <c r="I16" s="17">
        <f>IF($A16="","",IF(OR($B16="",$C16="",$D16="",$E16="",$F16="",$G16=""),"Complete required fields","Ready for review"))</f>
        <v/>
      </c>
    </row>
    <row r="17" ht="30" customHeight="1">
      <c r="A17" s="11" t="n"/>
      <c r="B17" s="10" t="n"/>
      <c r="C17" s="18" t="n"/>
      <c r="D17" s="11" t="n"/>
      <c r="E17" s="21" t="n"/>
      <c r="F17" s="22" t="n"/>
      <c r="G17" s="10" t="n"/>
      <c r="H17" s="11" t="n"/>
      <c r="I17" s="15">
        <f>IF($A17="","",IF(OR($B17="",$C17="",$D17="",$E17="",$F17="",$G17=""),"Complete required fields","Ready for review"))</f>
        <v/>
      </c>
    </row>
    <row r="18" ht="30" customHeight="1">
      <c r="A18" s="11" t="n"/>
      <c r="B18" s="10" t="n"/>
      <c r="C18" s="18" t="n"/>
      <c r="D18" s="11" t="n"/>
      <c r="E18" s="21" t="n"/>
      <c r="F18" s="22" t="n"/>
      <c r="G18" s="10" t="n"/>
      <c r="H18" s="11" t="n"/>
      <c r="I18" s="17">
        <f>IF($A18="","",IF(OR($B18="",$C18="",$D18="",$E18="",$F18="",$G18=""),"Complete required fields","Ready for review"))</f>
        <v/>
      </c>
    </row>
    <row r="19" ht="30" customHeight="1">
      <c r="A19" s="11" t="n"/>
      <c r="B19" s="10" t="n"/>
      <c r="C19" s="18" t="n"/>
      <c r="D19" s="11" t="n"/>
      <c r="E19" s="21" t="n"/>
      <c r="F19" s="22" t="n"/>
      <c r="G19" s="10" t="n"/>
      <c r="H19" s="11" t="n"/>
      <c r="I19" s="15">
        <f>IF($A19="","",IF(OR($B19="",$C19="",$D19="",$E19="",$F19="",$G19=""),"Complete required fields","Ready for review"))</f>
        <v/>
      </c>
    </row>
    <row r="20" ht="30" customHeight="1">
      <c r="A20" s="11" t="n"/>
      <c r="B20" s="10" t="n"/>
      <c r="C20" s="18" t="n"/>
      <c r="D20" s="11" t="n"/>
      <c r="E20" s="21" t="n"/>
      <c r="F20" s="22" t="n"/>
      <c r="G20" s="10" t="n"/>
      <c r="H20" s="11" t="n"/>
      <c r="I20" s="17">
        <f>IF($A20="","",IF(OR($B20="",$C20="",$D20="",$E20="",$F20="",$G20=""),"Complete required fields","Ready for review"))</f>
        <v/>
      </c>
    </row>
    <row r="21" ht="30" customHeight="1">
      <c r="A21" s="11" t="n"/>
      <c r="B21" s="10" t="n"/>
      <c r="C21" s="18" t="n"/>
      <c r="D21" s="11" t="n"/>
      <c r="E21" s="21" t="n"/>
      <c r="F21" s="22" t="n"/>
      <c r="G21" s="10" t="n"/>
      <c r="H21" s="11" t="n"/>
      <c r="I21" s="15">
        <f>IF($A21="","",IF(OR($B21="",$C21="",$D21="",$E21="",$F21="",$G21=""),"Complete required fields","Ready for review"))</f>
        <v/>
      </c>
    </row>
    <row r="22" ht="30" customHeight="1">
      <c r="A22" s="11" t="n"/>
      <c r="B22" s="10" t="n"/>
      <c r="C22" s="18" t="n"/>
      <c r="D22" s="11" t="n"/>
      <c r="E22" s="21" t="n"/>
      <c r="F22" s="22" t="n"/>
      <c r="G22" s="10" t="n"/>
      <c r="H22" s="11" t="n"/>
      <c r="I22" s="17">
        <f>IF($A22="","",IF(OR($B22="",$C22="",$D22="",$E22="",$F22="",$G22=""),"Complete required fields","Ready for review"))</f>
        <v/>
      </c>
    </row>
    <row r="23" ht="30" customHeight="1">
      <c r="A23" s="11" t="n"/>
      <c r="B23" s="10" t="n"/>
      <c r="C23" s="18" t="n"/>
      <c r="D23" s="11" t="n"/>
      <c r="E23" s="21" t="n"/>
      <c r="F23" s="22" t="n"/>
      <c r="G23" s="10" t="n"/>
      <c r="H23" s="11" t="n"/>
      <c r="I23" s="15">
        <f>IF($A23="","",IF(OR($B23="",$C23="",$D23="",$E23="",$F23="",$G23=""),"Complete required fields","Ready for review"))</f>
        <v/>
      </c>
    </row>
    <row r="24" ht="30" customHeight="1">
      <c r="A24" s="11" t="n"/>
      <c r="B24" s="10" t="n"/>
      <c r="C24" s="18" t="n"/>
      <c r="D24" s="11" t="n"/>
      <c r="E24" s="21" t="n"/>
      <c r="F24" s="22" t="n"/>
      <c r="G24" s="10" t="n"/>
      <c r="H24" s="11" t="n"/>
      <c r="I24" s="17">
        <f>IF($A24="","",IF(OR($B24="",$C24="",$D24="",$E24="",$F24="",$G24=""),"Complete required fields","Ready for review"))</f>
        <v/>
      </c>
    </row>
    <row r="25" ht="30" customHeight="1">
      <c r="A25" s="11" t="n"/>
      <c r="B25" s="10" t="n"/>
      <c r="C25" s="18" t="n"/>
      <c r="D25" s="11" t="n"/>
      <c r="E25" s="21" t="n"/>
      <c r="F25" s="22" t="n"/>
      <c r="G25" s="10" t="n"/>
      <c r="H25" s="11" t="n"/>
      <c r="I25" s="15">
        <f>IF($A25="","",IF(OR($B25="",$C25="",$D25="",$E25="",$F25="",$G25=""),"Complete required fields","Ready for review"))</f>
        <v/>
      </c>
    </row>
    <row r="26" ht="30" customHeight="1">
      <c r="A26" s="11" t="n"/>
      <c r="B26" s="10" t="n"/>
      <c r="C26" s="18" t="n"/>
      <c r="D26" s="11" t="n"/>
      <c r="E26" s="21" t="n"/>
      <c r="F26" s="22" t="n"/>
      <c r="G26" s="10" t="n"/>
      <c r="H26" s="11" t="n"/>
      <c r="I26" s="17">
        <f>IF($A26="","",IF(OR($B26="",$C26="",$D26="",$E26="",$F26="",$G26=""),"Complete required fields","Ready for review"))</f>
        <v/>
      </c>
    </row>
    <row r="27" ht="30" customHeight="1">
      <c r="A27" s="11" t="n"/>
      <c r="B27" s="10" t="n"/>
      <c r="C27" s="18" t="n"/>
      <c r="D27" s="11" t="n"/>
      <c r="E27" s="21" t="n"/>
      <c r="F27" s="22" t="n"/>
      <c r="G27" s="10" t="n"/>
      <c r="H27" s="11" t="n"/>
      <c r="I27" s="15">
        <f>IF($A27="","",IF(OR($B27="",$C27="",$D27="",$E27="",$F27="",$G27=""),"Complete required fields","Ready for review"))</f>
        <v/>
      </c>
    </row>
    <row r="28" ht="30" customHeight="1">
      <c r="A28" s="11" t="n"/>
      <c r="B28" s="10" t="n"/>
      <c r="C28" s="18" t="n"/>
      <c r="D28" s="11" t="n"/>
      <c r="E28" s="21" t="n"/>
      <c r="F28" s="22" t="n"/>
      <c r="G28" s="10" t="n"/>
      <c r="H28" s="11" t="n"/>
      <c r="I28" s="17">
        <f>IF($A28="","",IF(OR($B28="",$C28="",$D28="",$E28="",$F28="",$G28=""),"Complete required fields","Ready for review"))</f>
        <v/>
      </c>
    </row>
    <row r="29" ht="30" customHeight="1">
      <c r="A29" s="11" t="n"/>
      <c r="B29" s="10" t="n"/>
      <c r="C29" s="18" t="n"/>
      <c r="D29" s="11" t="n"/>
      <c r="E29" s="21" t="n"/>
      <c r="F29" s="22" t="n"/>
      <c r="G29" s="10" t="n"/>
      <c r="H29" s="11" t="n"/>
      <c r="I29" s="15">
        <f>IF($A29="","",IF(OR($B29="",$C29="",$D29="",$E29="",$F29="",$G29=""),"Complete required fields","Ready for review"))</f>
        <v/>
      </c>
    </row>
    <row r="30" ht="30" customHeight="1">
      <c r="A30" s="11" t="n"/>
      <c r="B30" s="10" t="n"/>
      <c r="C30" s="18" t="n"/>
      <c r="D30" s="11" t="n"/>
      <c r="E30" s="21" t="n"/>
      <c r="F30" s="22" t="n"/>
      <c r="G30" s="10" t="n"/>
      <c r="H30" s="11" t="n"/>
      <c r="I30" s="17">
        <f>IF($A30="","",IF(OR($B30="",$C30="",$D30="",$E30="",$F30="",$G30=""),"Complete required fields","Ready for review"))</f>
        <v/>
      </c>
    </row>
    <row r="31" ht="30" customHeight="1">
      <c r="A31" s="11" t="n"/>
      <c r="B31" s="10" t="n"/>
      <c r="C31" s="18" t="n"/>
      <c r="D31" s="11" t="n"/>
      <c r="E31" s="21" t="n"/>
      <c r="F31" s="22" t="n"/>
      <c r="G31" s="10" t="n"/>
      <c r="H31" s="11" t="n"/>
      <c r="I31" s="15">
        <f>IF($A31="","",IF(OR($B31="",$C31="",$D31="",$E31="",$F31="",$G31=""),"Complete required fields","Ready for review"))</f>
        <v/>
      </c>
    </row>
    <row r="32" ht="30" customHeight="1">
      <c r="A32" s="11" t="n"/>
      <c r="B32" s="10" t="n"/>
      <c r="C32" s="18" t="n"/>
      <c r="D32" s="11" t="n"/>
      <c r="E32" s="21" t="n"/>
      <c r="F32" s="22" t="n"/>
      <c r="G32" s="10" t="n"/>
      <c r="H32" s="11" t="n"/>
      <c r="I32" s="17">
        <f>IF($A32="","",IF(OR($B32="",$C32="",$D32="",$E32="",$F32="",$G32=""),"Complete required fields","Ready for review"))</f>
        <v/>
      </c>
    </row>
    <row r="33" ht="30" customHeight="1">
      <c r="A33" s="11" t="n"/>
      <c r="B33" s="10" t="n"/>
      <c r="C33" s="18" t="n"/>
      <c r="D33" s="11" t="n"/>
      <c r="E33" s="21" t="n"/>
      <c r="F33" s="22" t="n"/>
      <c r="G33" s="10" t="n"/>
      <c r="H33" s="11" t="n"/>
      <c r="I33" s="15">
        <f>IF($A33="","",IF(OR($B33="",$C33="",$D33="",$E33="",$F33="",$G33=""),"Complete required fields","Ready for review"))</f>
        <v/>
      </c>
    </row>
    <row r="34" ht="30" customHeight="1">
      <c r="A34" s="11" t="n"/>
      <c r="B34" s="10" t="n"/>
      <c r="C34" s="18" t="n"/>
      <c r="D34" s="11" t="n"/>
      <c r="E34" s="21" t="n"/>
      <c r="F34" s="22" t="n"/>
      <c r="G34" s="10" t="n"/>
      <c r="H34" s="11" t="n"/>
      <c r="I34" s="17">
        <f>IF($A34="","",IF(OR($B34="",$C34="",$D34="",$E34="",$F34="",$G34=""),"Complete required fields","Ready for review"))</f>
        <v/>
      </c>
    </row>
    <row r="35" ht="30" customHeight="1">
      <c r="A35" s="11" t="n"/>
      <c r="B35" s="10" t="n"/>
      <c r="C35" s="18" t="n"/>
      <c r="D35" s="11" t="n"/>
      <c r="E35" s="21" t="n"/>
      <c r="F35" s="22" t="n"/>
      <c r="G35" s="10" t="n"/>
      <c r="H35" s="11" t="n"/>
      <c r="I35" s="15">
        <f>IF($A35="","",IF(OR($B35="",$C35="",$D35="",$E35="",$F35="",$G35=""),"Complete required fields","Ready for review"))</f>
        <v/>
      </c>
    </row>
    <row r="36" ht="30" customHeight="1">
      <c r="A36" s="11" t="n"/>
      <c r="B36" s="10" t="n"/>
      <c r="C36" s="18" t="n"/>
      <c r="D36" s="11" t="n"/>
      <c r="E36" s="21" t="n"/>
      <c r="F36" s="22" t="n"/>
      <c r="G36" s="10" t="n"/>
      <c r="H36" s="11" t="n"/>
      <c r="I36" s="17">
        <f>IF($A36="","",IF(OR($B36="",$C36="",$D36="",$E36="",$F36="",$G36=""),"Complete required fields","Ready for review"))</f>
        <v/>
      </c>
    </row>
    <row r="37" ht="30" customHeight="1">
      <c r="A37" s="11" t="n"/>
      <c r="B37" s="10" t="n"/>
      <c r="C37" s="18" t="n"/>
      <c r="D37" s="11" t="n"/>
      <c r="E37" s="21" t="n"/>
      <c r="F37" s="22" t="n"/>
      <c r="G37" s="10" t="n"/>
      <c r="H37" s="11" t="n"/>
      <c r="I37" s="15">
        <f>IF($A37="","",IF(OR($B37="",$C37="",$D37="",$E37="",$F37="",$G37=""),"Complete required fields","Ready for review"))</f>
        <v/>
      </c>
    </row>
    <row r="38" ht="30" customHeight="1">
      <c r="A38" s="11" t="n"/>
      <c r="B38" s="10" t="n"/>
      <c r="C38" s="18" t="n"/>
      <c r="D38" s="11" t="n"/>
      <c r="E38" s="21" t="n"/>
      <c r="F38" s="22" t="n"/>
      <c r="G38" s="10" t="n"/>
      <c r="H38" s="11" t="n"/>
      <c r="I38" s="17">
        <f>IF($A38="","",IF(OR($B38="",$C38="",$D38="",$E38="",$F38="",$G38=""),"Complete required fields","Ready for review"))</f>
        <v/>
      </c>
    </row>
    <row r="39" ht="30" customHeight="1">
      <c r="A39" s="11" t="n"/>
      <c r="B39" s="10" t="n"/>
      <c r="C39" s="18" t="n"/>
      <c r="D39" s="11" t="n"/>
      <c r="E39" s="21" t="n"/>
      <c r="F39" s="22" t="n"/>
      <c r="G39" s="10" t="n"/>
      <c r="H39" s="11" t="n"/>
      <c r="I39" s="15">
        <f>IF($A39="","",IF(OR($B39="",$C39="",$D39="",$E39="",$F39="",$G39=""),"Complete required fields","Ready for review"))</f>
        <v/>
      </c>
    </row>
    <row r="40" ht="30" customHeight="1">
      <c r="A40" s="11" t="n"/>
      <c r="B40" s="10" t="n"/>
      <c r="C40" s="18" t="n"/>
      <c r="D40" s="11" t="n"/>
      <c r="E40" s="21" t="n"/>
      <c r="F40" s="22" t="n"/>
      <c r="G40" s="10" t="n"/>
      <c r="H40" s="11" t="n"/>
      <c r="I40" s="17">
        <f>IF($A40="","",IF(OR($B40="",$C40="",$D40="",$E40="",$F40="",$G40=""),"Complete required fields","Ready for review"))</f>
        <v/>
      </c>
    </row>
    <row r="41" ht="30" customHeight="1">
      <c r="A41" s="11" t="n"/>
      <c r="B41" s="10" t="n"/>
      <c r="C41" s="18" t="n"/>
      <c r="D41" s="11" t="n"/>
      <c r="E41" s="21" t="n"/>
      <c r="F41" s="22" t="n"/>
      <c r="G41" s="10" t="n"/>
      <c r="H41" s="11" t="n"/>
      <c r="I41" s="15">
        <f>IF($A41="","",IF(OR($B41="",$C41="",$D41="",$E41="",$F41="",$G41=""),"Complete required fields","Ready for review"))</f>
        <v/>
      </c>
    </row>
    <row r="42" ht="30" customHeight="1">
      <c r="A42" s="11" t="n"/>
      <c r="B42" s="10" t="n"/>
      <c r="C42" s="18" t="n"/>
      <c r="D42" s="11" t="n"/>
      <c r="E42" s="21" t="n"/>
      <c r="F42" s="22" t="n"/>
      <c r="G42" s="10" t="n"/>
      <c r="H42" s="11" t="n"/>
      <c r="I42" s="17">
        <f>IF($A42="","",IF(OR($B42="",$C42="",$D42="",$E42="",$F42="",$G42=""),"Complete required fields","Ready for review"))</f>
        <v/>
      </c>
    </row>
    <row r="43" ht="30" customHeight="1">
      <c r="A43" s="11" t="n"/>
      <c r="B43" s="10" t="n"/>
      <c r="C43" s="18" t="n"/>
      <c r="D43" s="11" t="n"/>
      <c r="E43" s="21" t="n"/>
      <c r="F43" s="22" t="n"/>
      <c r="G43" s="10" t="n"/>
      <c r="H43" s="11" t="n"/>
      <c r="I43" s="15">
        <f>IF($A43="","",IF(OR($B43="",$C43="",$D43="",$E43="",$F43="",$G43=""),"Complete required fields","Ready for review"))</f>
        <v/>
      </c>
    </row>
    <row r="44" ht="30" customHeight="1">
      <c r="A44" s="11" t="n"/>
      <c r="B44" s="10" t="n"/>
      <c r="C44" s="18" t="n"/>
      <c r="D44" s="11" t="n"/>
      <c r="E44" s="21" t="n"/>
      <c r="F44" s="22" t="n"/>
      <c r="G44" s="10" t="n"/>
      <c r="H44" s="11" t="n"/>
      <c r="I44" s="17">
        <f>IF($A44="","",IF(OR($B44="",$C44="",$D44="",$E44="",$F44="",$G44=""),"Complete required fields","Ready for review"))</f>
        <v/>
      </c>
    </row>
    <row r="45" ht="30" customHeight="1">
      <c r="A45" s="11" t="n"/>
      <c r="B45" s="10" t="n"/>
      <c r="C45" s="18" t="n"/>
      <c r="D45" s="11" t="n"/>
      <c r="E45" s="21" t="n"/>
      <c r="F45" s="22" t="n"/>
      <c r="G45" s="10" t="n"/>
      <c r="H45" s="11" t="n"/>
      <c r="I45" s="15">
        <f>IF($A45="","",IF(OR($B45="",$C45="",$D45="",$E45="",$F45="",$G45=""),"Complete required fields","Ready for review"))</f>
        <v/>
      </c>
    </row>
    <row r="46" ht="30" customHeight="1">
      <c r="A46" s="11" t="n"/>
      <c r="B46" s="10" t="n"/>
      <c r="C46" s="18" t="n"/>
      <c r="D46" s="11" t="n"/>
      <c r="E46" s="21" t="n"/>
      <c r="F46" s="22" t="n"/>
      <c r="G46" s="10" t="n"/>
      <c r="H46" s="11" t="n"/>
      <c r="I46" s="17">
        <f>IF($A46="","",IF(OR($B46="",$C46="",$D46="",$E46="",$F46="",$G46=""),"Complete required fields","Ready for review"))</f>
        <v/>
      </c>
    </row>
    <row r="47" ht="30" customHeight="1">
      <c r="A47" s="11" t="n"/>
      <c r="B47" s="10" t="n"/>
      <c r="C47" s="18" t="n"/>
      <c r="D47" s="11" t="n"/>
      <c r="E47" s="21" t="n"/>
      <c r="F47" s="22" t="n"/>
      <c r="G47" s="10" t="n"/>
      <c r="H47" s="11" t="n"/>
      <c r="I47" s="15">
        <f>IF($A47="","",IF(OR($B47="",$C47="",$D47="",$E47="",$F47="",$G47=""),"Complete required fields","Ready for review"))</f>
        <v/>
      </c>
    </row>
    <row r="48" ht="30" customHeight="1">
      <c r="A48" s="11" t="n"/>
      <c r="B48" s="10" t="n"/>
      <c r="C48" s="18" t="n"/>
      <c r="D48" s="11" t="n"/>
      <c r="E48" s="21" t="n"/>
      <c r="F48" s="22" t="n"/>
      <c r="G48" s="10" t="n"/>
      <c r="H48" s="11" t="n"/>
      <c r="I48" s="17">
        <f>IF($A48="","",IF(OR($B48="",$C48="",$D48="",$E48="",$F48="",$G48=""),"Complete required fields","Ready for review"))</f>
        <v/>
      </c>
    </row>
    <row r="49" ht="30" customHeight="1">
      <c r="A49" s="11" t="n"/>
      <c r="B49" s="10" t="n"/>
      <c r="C49" s="18" t="n"/>
      <c r="D49" s="11" t="n"/>
      <c r="E49" s="21" t="n"/>
      <c r="F49" s="22" t="n"/>
      <c r="G49" s="10" t="n"/>
      <c r="H49" s="11" t="n"/>
      <c r="I49" s="15">
        <f>IF($A49="","",IF(OR($B49="",$C49="",$D49="",$E49="",$F49="",$G49=""),"Complete required fields","Ready for review"))</f>
        <v/>
      </c>
    </row>
    <row r="50" ht="30" customHeight="1">
      <c r="A50" s="11" t="n"/>
      <c r="B50" s="10" t="n"/>
      <c r="C50" s="18" t="n"/>
      <c r="D50" s="11" t="n"/>
      <c r="E50" s="21" t="n"/>
      <c r="F50" s="22" t="n"/>
      <c r="G50" s="10" t="n"/>
      <c r="H50" s="11" t="n"/>
      <c r="I50" s="17">
        <f>IF($A50="","",IF(OR($B50="",$C50="",$D50="",$E50="",$F50="",$G50=""),"Complete required fields","Ready for review"))</f>
        <v/>
      </c>
    </row>
    <row r="51" ht="30" customHeight="1">
      <c r="A51" s="11" t="n"/>
      <c r="B51" s="10" t="n"/>
      <c r="C51" s="18" t="n"/>
      <c r="D51" s="11" t="n"/>
      <c r="E51" s="21" t="n"/>
      <c r="F51" s="22" t="n"/>
      <c r="G51" s="10" t="n"/>
      <c r="H51" s="11" t="n"/>
      <c r="I51" s="15">
        <f>IF($A51="","",IF(OR($B51="",$C51="",$D51="",$E51="",$F51="",$G51=""),"Complete required fields","Ready for review"))</f>
        <v/>
      </c>
    </row>
    <row r="52" ht="30" customHeight="1">
      <c r="A52" s="11" t="n"/>
      <c r="B52" s="10" t="n"/>
      <c r="C52" s="18" t="n"/>
      <c r="D52" s="11" t="n"/>
      <c r="E52" s="21" t="n"/>
      <c r="F52" s="22" t="n"/>
      <c r="G52" s="10" t="n"/>
      <c r="H52" s="11" t="n"/>
      <c r="I52" s="17">
        <f>IF($A52="","",IF(OR($B52="",$C52="",$D52="",$E52="",$F52="",$G52=""),"Complete required fields","Ready for review"))</f>
        <v/>
      </c>
    </row>
    <row r="53" ht="30" customHeight="1">
      <c r="A53" s="11" t="n"/>
      <c r="B53" s="10" t="n"/>
      <c r="C53" s="18" t="n"/>
      <c r="D53" s="11" t="n"/>
      <c r="E53" s="21" t="n"/>
      <c r="F53" s="22" t="n"/>
      <c r="G53" s="10" t="n"/>
      <c r="H53" s="11" t="n"/>
      <c r="I53" s="15">
        <f>IF($A53="","",IF(OR($B53="",$C53="",$D53="",$E53="",$F53="",$G53=""),"Complete required fields","Ready for review"))</f>
        <v/>
      </c>
    </row>
    <row r="54" ht="30" customHeight="1">
      <c r="A54" s="11" t="n"/>
      <c r="B54" s="10" t="n"/>
      <c r="C54" s="18" t="n"/>
      <c r="D54" s="11" t="n"/>
      <c r="E54" s="21" t="n"/>
      <c r="F54" s="22" t="n"/>
      <c r="G54" s="10" t="n"/>
      <c r="H54" s="11" t="n"/>
      <c r="I54" s="17">
        <f>IF($A54="","",IF(OR($B54="",$C54="",$D54="",$E54="",$F54="",$G54=""),"Complete required fields","Ready for review"))</f>
        <v/>
      </c>
    </row>
    <row r="55" ht="30" customHeight="1">
      <c r="A55" s="11" t="n"/>
      <c r="B55" s="10" t="n"/>
      <c r="C55" s="18" t="n"/>
      <c r="D55" s="11" t="n"/>
      <c r="E55" s="21" t="n"/>
      <c r="F55" s="22" t="n"/>
      <c r="G55" s="10" t="n"/>
      <c r="H55" s="11" t="n"/>
      <c r="I55" s="15">
        <f>IF($A55="","",IF(OR($B55="",$C55="",$D55="",$E55="",$F55="",$G55=""),"Complete required fields","Ready for review"))</f>
        <v/>
      </c>
    </row>
    <row r="56" ht="30" customHeight="1">
      <c r="A56" s="11" t="n"/>
      <c r="B56" s="10" t="n"/>
      <c r="C56" s="18" t="n"/>
      <c r="D56" s="11" t="n"/>
      <c r="E56" s="21" t="n"/>
      <c r="F56" s="22" t="n"/>
      <c r="G56" s="10" t="n"/>
      <c r="H56" s="11" t="n"/>
      <c r="I56" s="17">
        <f>IF($A56="","",IF(OR($B56="",$C56="",$D56="",$E56="",$F56="",$G56=""),"Complete required fields","Ready for review"))</f>
        <v/>
      </c>
    </row>
    <row r="57" ht="30" customHeight="1">
      <c r="A57" s="11" t="n"/>
      <c r="B57" s="10" t="n"/>
      <c r="C57" s="18" t="n"/>
      <c r="D57" s="11" t="n"/>
      <c r="E57" s="21" t="n"/>
      <c r="F57" s="22" t="n"/>
      <c r="G57" s="10" t="n"/>
      <c r="H57" s="11" t="n"/>
      <c r="I57" s="15">
        <f>IF($A57="","",IF(OR($B57="",$C57="",$D57="",$E57="",$F57="",$G57=""),"Complete required fields","Ready for review"))</f>
        <v/>
      </c>
    </row>
    <row r="58" ht="30" customHeight="1">
      <c r="A58" s="11" t="n"/>
      <c r="B58" s="10" t="n"/>
      <c r="C58" s="18" t="n"/>
      <c r="D58" s="11" t="n"/>
      <c r="E58" s="21" t="n"/>
      <c r="F58" s="22" t="n"/>
      <c r="G58" s="10" t="n"/>
      <c r="H58" s="11" t="n"/>
      <c r="I58" s="17">
        <f>IF($A58="","",IF(OR($B58="",$C58="",$D58="",$E58="",$F58="",$G58=""),"Complete required fields","Ready for review"))</f>
        <v/>
      </c>
    </row>
    <row r="59" ht="30" customHeight="1">
      <c r="A59" s="11" t="n"/>
      <c r="B59" s="10" t="n"/>
      <c r="C59" s="18" t="n"/>
      <c r="D59" s="11" t="n"/>
      <c r="E59" s="21" t="n"/>
      <c r="F59" s="22" t="n"/>
      <c r="G59" s="10" t="n"/>
      <c r="H59" s="11" t="n"/>
      <c r="I59" s="15">
        <f>IF($A59="","",IF(OR($B59="",$C59="",$D59="",$E59="",$F59="",$G59=""),"Complete required fields","Ready for review"))</f>
        <v/>
      </c>
    </row>
    <row r="60" ht="30" customHeight="1">
      <c r="A60" s="11" t="n"/>
      <c r="B60" s="10" t="n"/>
      <c r="C60" s="18" t="n"/>
      <c r="D60" s="11" t="n"/>
      <c r="E60" s="21" t="n"/>
      <c r="F60" s="22" t="n"/>
      <c r="G60" s="10" t="n"/>
      <c r="H60" s="11" t="n"/>
      <c r="I60" s="17">
        <f>IF($A60="","",IF(OR($B60="",$C60="",$D60="",$E60="",$F60="",$G60=""),"Complete required fields","Ready for review"))</f>
        <v/>
      </c>
    </row>
    <row r="61" ht="30" customHeight="1">
      <c r="A61" s="11" t="n"/>
      <c r="B61" s="10" t="n"/>
      <c r="C61" s="18" t="n"/>
      <c r="D61" s="11" t="n"/>
      <c r="E61" s="21" t="n"/>
      <c r="F61" s="22" t="n"/>
      <c r="G61" s="10" t="n"/>
      <c r="H61" s="11" t="n"/>
      <c r="I61" s="15">
        <f>IF($A61="","",IF(OR($B61="",$C61="",$D61="",$E61="",$F61="",$G61=""),"Complete required fields","Ready for review"))</f>
        <v/>
      </c>
    </row>
    <row r="62" ht="30" customHeight="1">
      <c r="A62" s="11" t="n"/>
      <c r="B62" s="10" t="n"/>
      <c r="C62" s="18" t="n"/>
      <c r="D62" s="11" t="n"/>
      <c r="E62" s="21" t="n"/>
      <c r="F62" s="22" t="n"/>
      <c r="G62" s="10" t="n"/>
      <c r="H62" s="11" t="n"/>
      <c r="I62" s="17">
        <f>IF($A62="","",IF(OR($B62="",$C62="",$D62="",$E62="",$F62="",$G62=""),"Complete required fields","Ready for review"))</f>
        <v/>
      </c>
    </row>
    <row r="63" ht="30" customHeight="1">
      <c r="A63" s="11" t="n"/>
      <c r="B63" s="10" t="n"/>
      <c r="C63" s="18" t="n"/>
      <c r="D63" s="11" t="n"/>
      <c r="E63" s="21" t="n"/>
      <c r="F63" s="22" t="n"/>
      <c r="G63" s="10" t="n"/>
      <c r="H63" s="11" t="n"/>
      <c r="I63" s="15">
        <f>IF($A63="","",IF(OR($B63="",$C63="",$D63="",$E63="",$F63="",$G63=""),"Complete required fields","Ready for review"))</f>
        <v/>
      </c>
    </row>
    <row r="64" ht="30" customHeight="1">
      <c r="A64" s="11" t="n"/>
      <c r="B64" s="10" t="n"/>
      <c r="C64" s="18" t="n"/>
      <c r="D64" s="11" t="n"/>
      <c r="E64" s="21" t="n"/>
      <c r="F64" s="22" t="n"/>
      <c r="G64" s="10" t="n"/>
      <c r="H64" s="11" t="n"/>
      <c r="I64" s="17">
        <f>IF($A64="","",IF(OR($B64="",$C64="",$D64="",$E64="",$F64="",$G64=""),"Complete required fields","Ready for review"))</f>
        <v/>
      </c>
    </row>
    <row r="65" ht="30" customHeight="1">
      <c r="A65" s="11" t="n"/>
      <c r="B65" s="10" t="n"/>
      <c r="C65" s="18" t="n"/>
      <c r="D65" s="11" t="n"/>
      <c r="E65" s="21" t="n"/>
      <c r="F65" s="22" t="n"/>
      <c r="G65" s="10" t="n"/>
      <c r="H65" s="11" t="n"/>
      <c r="I65" s="15">
        <f>IF($A65="","",IF(OR($B65="",$C65="",$D65="",$E65="",$F65="",$G65=""),"Complete required fields","Ready for review"))</f>
        <v/>
      </c>
    </row>
    <row r="66" ht="30" customHeight="1">
      <c r="A66" s="11" t="n"/>
      <c r="B66" s="10" t="n"/>
      <c r="C66" s="18" t="n"/>
      <c r="D66" s="11" t="n"/>
      <c r="E66" s="21" t="n"/>
      <c r="F66" s="22" t="n"/>
      <c r="G66" s="10" t="n"/>
      <c r="H66" s="11" t="n"/>
      <c r="I66" s="17">
        <f>IF($A66="","",IF(OR($B66="",$C66="",$D66="",$E66="",$F66="",$G66=""),"Complete required fields","Ready for review"))</f>
        <v/>
      </c>
    </row>
    <row r="67" ht="30" customHeight="1">
      <c r="A67" s="11" t="n"/>
      <c r="B67" s="10" t="n"/>
      <c r="C67" s="18" t="n"/>
      <c r="D67" s="11" t="n"/>
      <c r="E67" s="21" t="n"/>
      <c r="F67" s="22" t="n"/>
      <c r="G67" s="10" t="n"/>
      <c r="H67" s="11" t="n"/>
      <c r="I67" s="15">
        <f>IF($A67="","",IF(OR($B67="",$C67="",$D67="",$E67="",$F67="",$G67=""),"Complete required fields","Ready for review"))</f>
        <v/>
      </c>
    </row>
    <row r="68" ht="30" customHeight="1">
      <c r="A68" s="11" t="n"/>
      <c r="B68" s="10" t="n"/>
      <c r="C68" s="18" t="n"/>
      <c r="D68" s="11" t="n"/>
      <c r="E68" s="21" t="n"/>
      <c r="F68" s="22" t="n"/>
      <c r="G68" s="10" t="n"/>
      <c r="H68" s="11" t="n"/>
      <c r="I68" s="17">
        <f>IF($A68="","",IF(OR($B68="",$C68="",$D68="",$E68="",$F68="",$G68=""),"Complete required fields","Ready for review"))</f>
        <v/>
      </c>
    </row>
    <row r="69" ht="30" customHeight="1">
      <c r="A69" s="11" t="n"/>
      <c r="B69" s="10" t="n"/>
      <c r="C69" s="18" t="n"/>
      <c r="D69" s="11" t="n"/>
      <c r="E69" s="21" t="n"/>
      <c r="F69" s="22" t="n"/>
      <c r="G69" s="10" t="n"/>
      <c r="H69" s="11" t="n"/>
      <c r="I69" s="15">
        <f>IF($A69="","",IF(OR($B69="",$C69="",$D69="",$E69="",$F69="",$G69=""),"Complete required fields","Ready for review"))</f>
        <v/>
      </c>
    </row>
    <row r="70" ht="30" customHeight="1">
      <c r="A70" s="11" t="n"/>
      <c r="B70" s="10" t="n"/>
      <c r="C70" s="18" t="n"/>
      <c r="D70" s="11" t="n"/>
      <c r="E70" s="21" t="n"/>
      <c r="F70" s="22" t="n"/>
      <c r="G70" s="10" t="n"/>
      <c r="H70" s="11" t="n"/>
      <c r="I70" s="17">
        <f>IF($A70="","",IF(OR($B70="",$C70="",$D70="",$E70="",$F70="",$G70=""),"Complete required fields","Ready for review"))</f>
        <v/>
      </c>
    </row>
    <row r="71" ht="30" customHeight="1">
      <c r="A71" s="11" t="n"/>
      <c r="B71" s="10" t="n"/>
      <c r="C71" s="18" t="n"/>
      <c r="D71" s="11" t="n"/>
      <c r="E71" s="21" t="n"/>
      <c r="F71" s="22" t="n"/>
      <c r="G71" s="10" t="n"/>
      <c r="H71" s="11" t="n"/>
      <c r="I71" s="15">
        <f>IF($A71="","",IF(OR($B71="",$C71="",$D71="",$E71="",$F71="",$G71=""),"Complete required fields","Ready for review"))</f>
        <v/>
      </c>
    </row>
    <row r="72" ht="30" customHeight="1">
      <c r="A72" s="11" t="n"/>
      <c r="B72" s="10" t="n"/>
      <c r="C72" s="18" t="n"/>
      <c r="D72" s="11" t="n"/>
      <c r="E72" s="21" t="n"/>
      <c r="F72" s="22" t="n"/>
      <c r="G72" s="10" t="n"/>
      <c r="H72" s="11" t="n"/>
      <c r="I72" s="17">
        <f>IF($A72="","",IF(OR($B72="",$C72="",$D72="",$E72="",$F72="",$G72=""),"Complete required fields","Ready for review"))</f>
        <v/>
      </c>
    </row>
    <row r="73" ht="30" customHeight="1">
      <c r="A73" s="11" t="n"/>
      <c r="B73" s="10" t="n"/>
      <c r="C73" s="18" t="n"/>
      <c r="D73" s="11" t="n"/>
      <c r="E73" s="21" t="n"/>
      <c r="F73" s="22" t="n"/>
      <c r="G73" s="10" t="n"/>
      <c r="H73" s="11" t="n"/>
      <c r="I73" s="15">
        <f>IF($A73="","",IF(OR($B73="",$C73="",$D73="",$E73="",$F73="",$G73=""),"Complete required fields","Ready for review"))</f>
        <v/>
      </c>
    </row>
    <row r="74" ht="30" customHeight="1">
      <c r="A74" s="11" t="n"/>
      <c r="B74" s="10" t="n"/>
      <c r="C74" s="18" t="n"/>
      <c r="D74" s="11" t="n"/>
      <c r="E74" s="21" t="n"/>
      <c r="F74" s="22" t="n"/>
      <c r="G74" s="10" t="n"/>
      <c r="H74" s="11" t="n"/>
      <c r="I74" s="17">
        <f>IF($A74="","",IF(OR($B74="",$C74="",$D74="",$E74="",$F74="",$G74=""),"Complete required fields","Ready for review"))</f>
        <v/>
      </c>
    </row>
    <row r="75" ht="30" customHeight="1">
      <c r="A75" s="11" t="n"/>
      <c r="B75" s="10" t="n"/>
      <c r="C75" s="18" t="n"/>
      <c r="D75" s="11" t="n"/>
      <c r="E75" s="21" t="n"/>
      <c r="F75" s="22" t="n"/>
      <c r="G75" s="10" t="n"/>
      <c r="H75" s="11" t="n"/>
      <c r="I75" s="15">
        <f>IF($A75="","",IF(OR($B75="",$C75="",$D75="",$E75="",$F75="",$G75=""),"Complete required fields","Ready for review"))</f>
        <v/>
      </c>
    </row>
    <row r="76" ht="30" customHeight="1">
      <c r="A76" s="11" t="n"/>
      <c r="B76" s="10" t="n"/>
      <c r="C76" s="18" t="n"/>
      <c r="D76" s="11" t="n"/>
      <c r="E76" s="21" t="n"/>
      <c r="F76" s="22" t="n"/>
      <c r="G76" s="10" t="n"/>
      <c r="H76" s="11" t="n"/>
      <c r="I76" s="17">
        <f>IF($A76="","",IF(OR($B76="",$C76="",$D76="",$E76="",$F76="",$G76=""),"Complete required fields","Ready for review"))</f>
        <v/>
      </c>
    </row>
    <row r="77" ht="30" customHeight="1">
      <c r="A77" s="11" t="n"/>
      <c r="B77" s="10" t="n"/>
      <c r="C77" s="18" t="n"/>
      <c r="D77" s="11" t="n"/>
      <c r="E77" s="21" t="n"/>
      <c r="F77" s="22" t="n"/>
      <c r="G77" s="10" t="n"/>
      <c r="H77" s="11" t="n"/>
      <c r="I77" s="15">
        <f>IF($A77="","",IF(OR($B77="",$C77="",$D77="",$E77="",$F77="",$G77=""),"Complete required fields","Ready for review"))</f>
        <v/>
      </c>
    </row>
    <row r="78" ht="30" customHeight="1">
      <c r="A78" s="11" t="n"/>
      <c r="B78" s="10" t="n"/>
      <c r="C78" s="18" t="n"/>
      <c r="D78" s="11" t="n"/>
      <c r="E78" s="21" t="n"/>
      <c r="F78" s="22" t="n"/>
      <c r="G78" s="10" t="n"/>
      <c r="H78" s="11" t="n"/>
      <c r="I78" s="17">
        <f>IF($A78="","",IF(OR($B78="",$C78="",$D78="",$E78="",$F78="",$G78=""),"Complete required fields","Ready for review"))</f>
        <v/>
      </c>
    </row>
    <row r="79" ht="30" customHeight="1">
      <c r="A79" s="11" t="n"/>
      <c r="B79" s="10" t="n"/>
      <c r="C79" s="18" t="n"/>
      <c r="D79" s="11" t="n"/>
      <c r="E79" s="21" t="n"/>
      <c r="F79" s="22" t="n"/>
      <c r="G79" s="10" t="n"/>
      <c r="H79" s="11" t="n"/>
      <c r="I79" s="15">
        <f>IF($A79="","",IF(OR($B79="",$C79="",$D79="",$E79="",$F79="",$G79=""),"Complete required fields","Ready for review"))</f>
        <v/>
      </c>
    </row>
    <row r="80" ht="30" customHeight="1">
      <c r="A80" s="11" t="n"/>
      <c r="B80" s="10" t="n"/>
      <c r="C80" s="18" t="n"/>
      <c r="D80" s="11" t="n"/>
      <c r="E80" s="21" t="n"/>
      <c r="F80" s="22" t="n"/>
      <c r="G80" s="10" t="n"/>
      <c r="H80" s="11" t="n"/>
      <c r="I80" s="17">
        <f>IF($A80="","",IF(OR($B80="",$C80="",$D80="",$E80="",$F80="",$G80=""),"Complete required fields","Ready for review"))</f>
        <v/>
      </c>
    </row>
    <row r="81" ht="30" customHeight="1">
      <c r="A81" s="11" t="n"/>
      <c r="B81" s="10" t="n"/>
      <c r="C81" s="18" t="n"/>
      <c r="D81" s="11" t="n"/>
      <c r="E81" s="21" t="n"/>
      <c r="F81" s="22" t="n"/>
      <c r="G81" s="10" t="n"/>
      <c r="H81" s="11" t="n"/>
      <c r="I81" s="15">
        <f>IF($A81="","",IF(OR($B81="",$C81="",$D81="",$E81="",$F81="",$G81=""),"Complete required fields","Ready for review"))</f>
        <v/>
      </c>
    </row>
    <row r="82" ht="30" customHeight="1">
      <c r="A82" s="11" t="n"/>
      <c r="B82" s="10" t="n"/>
      <c r="C82" s="18" t="n"/>
      <c r="D82" s="11" t="n"/>
      <c r="E82" s="21" t="n"/>
      <c r="F82" s="22" t="n"/>
      <c r="G82" s="10" t="n"/>
      <c r="H82" s="11" t="n"/>
      <c r="I82" s="17">
        <f>IF($A82="","",IF(OR($B82="",$C82="",$D82="",$E82="",$F82="",$G82=""),"Complete required fields","Ready for review"))</f>
        <v/>
      </c>
    </row>
    <row r="83" ht="30" customHeight="1">
      <c r="A83" s="11" t="n"/>
      <c r="B83" s="10" t="n"/>
      <c r="C83" s="18" t="n"/>
      <c r="D83" s="11" t="n"/>
      <c r="E83" s="21" t="n"/>
      <c r="F83" s="22" t="n"/>
      <c r="G83" s="10" t="n"/>
      <c r="H83" s="11" t="n"/>
      <c r="I83" s="15">
        <f>IF($A83="","",IF(OR($B83="",$C83="",$D83="",$E83="",$F83="",$G83=""),"Complete required fields","Ready for review"))</f>
        <v/>
      </c>
    </row>
    <row r="84" ht="30" customHeight="1">
      <c r="A84" s="11" t="n"/>
      <c r="B84" s="10" t="n"/>
      <c r="C84" s="18" t="n"/>
      <c r="D84" s="11" t="n"/>
      <c r="E84" s="21" t="n"/>
      <c r="F84" s="22" t="n"/>
      <c r="G84" s="10" t="n"/>
      <c r="H84" s="11" t="n"/>
      <c r="I84" s="17">
        <f>IF($A84="","",IF(OR($B84="",$C84="",$D84="",$E84="",$F84="",$G84=""),"Complete required fields","Ready for review"))</f>
        <v/>
      </c>
    </row>
    <row r="85" ht="30" customHeight="1">
      <c r="A85" s="11" t="n"/>
      <c r="B85" s="10" t="n"/>
      <c r="C85" s="18" t="n"/>
      <c r="D85" s="11" t="n"/>
      <c r="E85" s="21" t="n"/>
      <c r="F85" s="22" t="n"/>
      <c r="G85" s="10" t="n"/>
      <c r="H85" s="11" t="n"/>
      <c r="I85" s="15">
        <f>IF($A85="","",IF(OR($B85="",$C85="",$D85="",$E85="",$F85="",$G85=""),"Complete required fields","Ready for review"))</f>
        <v/>
      </c>
    </row>
    <row r="86" ht="30" customHeight="1">
      <c r="A86" s="11" t="n"/>
      <c r="B86" s="10" t="n"/>
      <c r="C86" s="18" t="n"/>
      <c r="D86" s="11" t="n"/>
      <c r="E86" s="21" t="n"/>
      <c r="F86" s="22" t="n"/>
      <c r="G86" s="10" t="n"/>
      <c r="H86" s="11" t="n"/>
      <c r="I86" s="17">
        <f>IF($A86="","",IF(OR($B86="",$C86="",$D86="",$E86="",$F86="",$G86=""),"Complete required fields","Ready for review"))</f>
        <v/>
      </c>
    </row>
    <row r="87" ht="30" customHeight="1">
      <c r="A87" s="11" t="n"/>
      <c r="B87" s="10" t="n"/>
      <c r="C87" s="18" t="n"/>
      <c r="D87" s="11" t="n"/>
      <c r="E87" s="21" t="n"/>
      <c r="F87" s="22" t="n"/>
      <c r="G87" s="10" t="n"/>
      <c r="H87" s="11" t="n"/>
      <c r="I87" s="15">
        <f>IF($A87="","",IF(OR($B87="",$C87="",$D87="",$E87="",$F87="",$G87=""),"Complete required fields","Ready for review"))</f>
        <v/>
      </c>
    </row>
    <row r="88" ht="30" customHeight="1">
      <c r="A88" s="11" t="n"/>
      <c r="B88" s="10" t="n"/>
      <c r="C88" s="18" t="n"/>
      <c r="D88" s="11" t="n"/>
      <c r="E88" s="21" t="n"/>
      <c r="F88" s="22" t="n"/>
      <c r="G88" s="10" t="n"/>
      <c r="H88" s="11" t="n"/>
      <c r="I88" s="17">
        <f>IF($A88="","",IF(OR($B88="",$C88="",$D88="",$E88="",$F88="",$G88=""),"Complete required fields","Ready for review"))</f>
        <v/>
      </c>
    </row>
    <row r="89" ht="30" customHeight="1">
      <c r="A89" s="11" t="n"/>
      <c r="B89" s="10" t="n"/>
      <c r="C89" s="18" t="n"/>
      <c r="D89" s="11" t="n"/>
      <c r="E89" s="21" t="n"/>
      <c r="F89" s="22" t="n"/>
      <c r="G89" s="10" t="n"/>
      <c r="H89" s="11" t="n"/>
      <c r="I89" s="15">
        <f>IF($A89="","",IF(OR($B89="",$C89="",$D89="",$E89="",$F89="",$G89=""),"Complete required fields","Ready for review"))</f>
        <v/>
      </c>
    </row>
    <row r="90" ht="30" customHeight="1">
      <c r="A90" s="11" t="n"/>
      <c r="B90" s="10" t="n"/>
      <c r="C90" s="18" t="n"/>
      <c r="D90" s="11" t="n"/>
      <c r="E90" s="21" t="n"/>
      <c r="F90" s="22" t="n"/>
      <c r="G90" s="10" t="n"/>
      <c r="H90" s="11" t="n"/>
      <c r="I90" s="17">
        <f>IF($A90="","",IF(OR($B90="",$C90="",$D90="",$E90="",$F90="",$G90=""),"Complete required fields","Ready for review"))</f>
        <v/>
      </c>
    </row>
    <row r="91" ht="30" customHeight="1">
      <c r="A91" s="11" t="n"/>
      <c r="B91" s="10" t="n"/>
      <c r="C91" s="18" t="n"/>
      <c r="D91" s="11" t="n"/>
      <c r="E91" s="21" t="n"/>
      <c r="F91" s="22" t="n"/>
      <c r="G91" s="10" t="n"/>
      <c r="H91" s="11" t="n"/>
      <c r="I91" s="15">
        <f>IF($A91="","",IF(OR($B91="",$C91="",$D91="",$E91="",$F91="",$G91=""),"Complete required fields","Ready for review"))</f>
        <v/>
      </c>
    </row>
    <row r="92" ht="30" customHeight="1">
      <c r="A92" s="11" t="n"/>
      <c r="B92" s="10" t="n"/>
      <c r="C92" s="18" t="n"/>
      <c r="D92" s="11" t="n"/>
      <c r="E92" s="21" t="n"/>
      <c r="F92" s="22" t="n"/>
      <c r="G92" s="10" t="n"/>
      <c r="H92" s="11" t="n"/>
      <c r="I92" s="17">
        <f>IF($A92="","",IF(OR($B92="",$C92="",$D92="",$E92="",$F92="",$G92=""),"Complete required fields","Ready for review"))</f>
        <v/>
      </c>
    </row>
    <row r="93" ht="30" customHeight="1">
      <c r="A93" s="11" t="n"/>
      <c r="B93" s="10" t="n"/>
      <c r="C93" s="18" t="n"/>
      <c r="D93" s="11" t="n"/>
      <c r="E93" s="21" t="n"/>
      <c r="F93" s="22" t="n"/>
      <c r="G93" s="10" t="n"/>
      <c r="H93" s="11" t="n"/>
      <c r="I93" s="15">
        <f>IF($A93="","",IF(OR($B93="",$C93="",$D93="",$E93="",$F93="",$G93=""),"Complete required fields","Ready for review"))</f>
        <v/>
      </c>
    </row>
    <row r="94" ht="30" customHeight="1">
      <c r="A94" s="11" t="n"/>
      <c r="B94" s="10" t="n"/>
      <c r="C94" s="18" t="n"/>
      <c r="D94" s="11" t="n"/>
      <c r="E94" s="21" t="n"/>
      <c r="F94" s="22" t="n"/>
      <c r="G94" s="10" t="n"/>
      <c r="H94" s="11" t="n"/>
      <c r="I94" s="17">
        <f>IF($A94="","",IF(OR($B94="",$C94="",$D94="",$E94="",$F94="",$G94=""),"Complete required fields","Ready for review"))</f>
        <v/>
      </c>
    </row>
    <row r="95" ht="30" customHeight="1">
      <c r="A95" s="11" t="n"/>
      <c r="B95" s="10" t="n"/>
      <c r="C95" s="18" t="n"/>
      <c r="D95" s="11" t="n"/>
      <c r="E95" s="21" t="n"/>
      <c r="F95" s="22" t="n"/>
      <c r="G95" s="10" t="n"/>
      <c r="H95" s="11" t="n"/>
      <c r="I95" s="15">
        <f>IF($A95="","",IF(OR($B95="",$C95="",$D95="",$E95="",$F95="",$G95=""),"Complete required fields","Ready for review"))</f>
        <v/>
      </c>
    </row>
    <row r="96" ht="30" customHeight="1">
      <c r="A96" s="11" t="n"/>
      <c r="B96" s="10" t="n"/>
      <c r="C96" s="18" t="n"/>
      <c r="D96" s="11" t="n"/>
      <c r="E96" s="21" t="n"/>
      <c r="F96" s="22" t="n"/>
      <c r="G96" s="10" t="n"/>
      <c r="H96" s="11" t="n"/>
      <c r="I96" s="17">
        <f>IF($A96="","",IF(OR($B96="",$C96="",$D96="",$E96="",$F96="",$G96=""),"Complete required fields","Ready for review"))</f>
        <v/>
      </c>
    </row>
    <row r="97" ht="30" customHeight="1">
      <c r="A97" s="11" t="n"/>
      <c r="B97" s="10" t="n"/>
      <c r="C97" s="18" t="n"/>
      <c r="D97" s="11" t="n"/>
      <c r="E97" s="21" t="n"/>
      <c r="F97" s="22" t="n"/>
      <c r="G97" s="10" t="n"/>
      <c r="H97" s="11" t="n"/>
      <c r="I97" s="15">
        <f>IF($A97="","",IF(OR($B97="",$C97="",$D97="",$E97="",$F97="",$G97=""),"Complete required fields","Ready for review"))</f>
        <v/>
      </c>
    </row>
    <row r="98" ht="30" customHeight="1">
      <c r="A98" s="11" t="n"/>
      <c r="B98" s="10" t="n"/>
      <c r="C98" s="18" t="n"/>
      <c r="D98" s="11" t="n"/>
      <c r="E98" s="21" t="n"/>
      <c r="F98" s="22" t="n"/>
      <c r="G98" s="10" t="n"/>
      <c r="H98" s="11" t="n"/>
      <c r="I98" s="17">
        <f>IF($A98="","",IF(OR($B98="",$C98="",$D98="",$E98="",$F98="",$G98=""),"Complete required fields","Ready for review"))</f>
        <v/>
      </c>
    </row>
    <row r="99" ht="30" customHeight="1">
      <c r="A99" s="11" t="n"/>
      <c r="B99" s="10" t="n"/>
      <c r="C99" s="18" t="n"/>
      <c r="D99" s="11" t="n"/>
      <c r="E99" s="21" t="n"/>
      <c r="F99" s="22" t="n"/>
      <c r="G99" s="10" t="n"/>
      <c r="H99" s="11" t="n"/>
      <c r="I99" s="15">
        <f>IF($A99="","",IF(OR($B99="",$C99="",$D99="",$E99="",$F99="",$G99=""),"Complete required fields","Ready for review"))</f>
        <v/>
      </c>
    </row>
    <row r="100" ht="30" customHeight="1">
      <c r="A100" s="11" t="n"/>
      <c r="B100" s="10" t="n"/>
      <c r="C100" s="18" t="n"/>
      <c r="D100" s="11" t="n"/>
      <c r="E100" s="21" t="n"/>
      <c r="F100" s="22" t="n"/>
      <c r="G100" s="10" t="n"/>
      <c r="H100" s="11" t="n"/>
      <c r="I100" s="17">
        <f>IF($A100="","",IF(OR($B100="",$C100="",$D100="",$E100="",$F100="",$G100=""),"Complete required fields","Ready for review"))</f>
        <v/>
      </c>
    </row>
    <row r="101" ht="30" customHeight="1">
      <c r="A101" s="11" t="n"/>
      <c r="B101" s="10" t="n"/>
      <c r="C101" s="18" t="n"/>
      <c r="D101" s="11" t="n"/>
      <c r="E101" s="21" t="n"/>
      <c r="F101" s="22" t="n"/>
      <c r="G101" s="10" t="n"/>
      <c r="H101" s="11" t="n"/>
      <c r="I101" s="15">
        <f>IF($A101="","",IF(OR($B101="",$C101="",$D101="",$E101="",$F101="",$G101=""),"Complete required fields","Ready for review"))</f>
        <v/>
      </c>
    </row>
    <row r="102" ht="30" customHeight="1">
      <c r="A102" s="11" t="n"/>
      <c r="B102" s="10" t="n"/>
      <c r="C102" s="18" t="n"/>
      <c r="D102" s="11" t="n"/>
      <c r="E102" s="21" t="n"/>
      <c r="F102" s="22" t="n"/>
      <c r="G102" s="10" t="n"/>
      <c r="H102" s="11" t="n"/>
      <c r="I102" s="17">
        <f>IF($A102="","",IF(OR($B102="",$C102="",$D102="",$E102="",$F102="",$G102=""),"Complete required fields","Ready for review"))</f>
        <v/>
      </c>
    </row>
    <row r="103" ht="30" customHeight="1">
      <c r="A103" s="11" t="n"/>
      <c r="B103" s="10" t="n"/>
      <c r="C103" s="18" t="n"/>
      <c r="D103" s="11" t="n"/>
      <c r="E103" s="21" t="n"/>
      <c r="F103" s="22" t="n"/>
      <c r="G103" s="10" t="n"/>
      <c r="H103" s="11" t="n"/>
      <c r="I103" s="15">
        <f>IF($A103="","",IF(OR($B103="",$C103="",$D103="",$E103="",$F103="",$G103=""),"Complete required fields","Ready for review"))</f>
        <v/>
      </c>
    </row>
    <row r="104" ht="30" customHeight="1">
      <c r="A104" s="11" t="n"/>
      <c r="B104" s="10" t="n"/>
      <c r="C104" s="18" t="n"/>
      <c r="D104" s="11" t="n"/>
      <c r="E104" s="21" t="n"/>
      <c r="F104" s="22" t="n"/>
      <c r="G104" s="10" t="n"/>
      <c r="H104" s="11" t="n"/>
      <c r="I104" s="17">
        <f>IF($A104="","",IF(OR($B104="",$C104="",$D104="",$E104="",$F104="",$G104=""),"Complete required fields","Ready for review"))</f>
        <v/>
      </c>
    </row>
  </sheetData>
  <autoFilter ref="A4:I104"/>
  <mergeCells count="1">
    <mergeCell ref="A1:I1"/>
  </mergeCells>
  <conditionalFormatting sqref="G5:G104">
    <cfRule type="expression" priority="1" dxfId="2">
      <formula>$G5="Available"</formula>
    </cfRule>
  </conditionalFormatting>
  <conditionalFormatting sqref="I5:I104">
    <cfRule type="expression" priority="2" dxfId="0">
      <formula>$I5="Complete required fields"</formula>
    </cfRule>
  </conditionalFormatting>
  <conditionalFormatting sqref="B5:B104">
    <cfRule type="expression" priority="3" dxfId="0">
      <formula>AND($B5&lt;&gt;"",COUNTIF($B$5:$B$104,$B5)&gt;1)</formula>
    </cfRule>
  </conditionalFormatting>
  <dataValidations count="6">
    <dataValidation sqref="A5:A104" showDropDown="0" showInputMessage="0" showErrorMessage="0" allowBlank="0" errorTitle="Facility review needed" error="Choose a facility from the Assumptions sheet list." type="list">
      <formula1>=INDIRECT("Assumptions!$D$5:$D$7")</formula1>
    </dataValidation>
    <dataValidation sqref="C5:C104" showDropDown="0" showInputMessage="0" showErrorMessage="0" allowBlank="0" errorTitle="Size review needed" error="Choose a unit size from the Assumptions sheet list." type="list">
      <formula1>=INDIRECT("Assumptions!$E$5:$E$12")</formula1>
    </dataValidation>
    <dataValidation sqref="D5:D104" showDropDown="0" showInputMessage="0" showErrorMessage="0" allowBlank="0" errorTitle="Feature review needed" error="Choose a feature from the Assumptions sheet list." type="list">
      <formula1>=INDIRECT("Assumptions!$F$5:$F$8")</formula1>
    </dataValidation>
    <dataValidation sqref="E5:E104" showDropDown="0" showInputMessage="0" showErrorMessage="0" allowBlank="0" errorTitle="Date review needed" error="Enter a date within the supported planning period." type="date" operator="between">
      <formula1>=DATE(YEAR(TODAY())-1,1,1)</formula1>
      <formula2>=DATE(YEAR(TODAY())+5,12,31)</formula2>
    </dataValidation>
    <dataValidation sqref="F5:F104" showDropDown="0" showInputMessage="0" showErrorMessage="0" allowBlank="0" errorTitle="Amount review needed" error="Enter a monthly amount from $0.00 through $10,000.00." type="decimal" operator="between">
      <formula1>0</formula1>
      <formula2>10000</formula2>
    </dataValidation>
    <dataValidation sqref="G5:G104" showDropDown="0" showInputMessage="0" showErrorMessage="0" allowBlank="0" errorTitle="Status review needed" error="Choose a unit status from the Assumptions sheet list." type="list">
      <formula1>=INDIRECT("Assumptions!$I$5:$I$7")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tabSelected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32" customWidth="1" min="4" max="4"/>
    <col width="22" customWidth="1" min="5" max="5"/>
    <col width="24" customWidth="1" min="6" max="6"/>
    <col width="20" customWidth="1" min="7" max="7"/>
    <col width="24" customWidth="1" min="8" max="8"/>
    <col width="20" customWidth="1" min="9" max="9"/>
  </cols>
  <sheetData>
    <row r="1" ht="28" customHeight="1">
      <c r="A1" s="1" t="inlineStr">
        <is>
          <t>Waitlist Assumptions and Stable Lists</t>
        </is>
      </c>
    </row>
    <row r="2">
      <c r="A2" s="2" t="inlineStr">
        <is>
          <t>Yellow cells are editable. Review existing records after changing a threshold or list value.</t>
        </is>
      </c>
    </row>
    <row r="3"/>
    <row r="4">
      <c r="A4" s="3" t="inlineStr">
        <is>
          <t>Priority Parameter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Facility</t>
        </is>
      </c>
      <c r="E4" s="3" t="inlineStr">
        <is>
          <t>Unit Size (square feet)</t>
        </is>
      </c>
      <c r="F4" s="3" t="inlineStr">
        <is>
          <t>Feature</t>
        </is>
      </c>
      <c r="G4" s="3" t="inlineStr">
        <is>
          <t>Waitlist Status</t>
        </is>
      </c>
      <c r="H4" s="3" t="inlineStr">
        <is>
          <t>Assigned Owner</t>
        </is>
      </c>
      <c r="I4" s="3" t="inlineStr">
        <is>
          <t>Unit Status</t>
        </is>
      </c>
    </row>
    <row r="5">
      <c r="A5" s="11" t="inlineStr">
        <is>
          <t>Urgent desired move-in window</t>
        </is>
      </c>
      <c r="B5" s="18" t="n">
        <v>14</v>
      </c>
      <c r="C5" s="10" t="inlineStr">
        <is>
          <t>days</t>
        </is>
      </c>
      <c r="D5" s="11" t="inlineStr">
        <is>
          <t>Cedar Lantern Storage (Fictional)</t>
        </is>
      </c>
      <c r="E5" s="18" t="n">
        <v>25</v>
      </c>
      <c r="F5" s="11" t="inlineStr">
        <is>
          <t>Climate Controlled</t>
        </is>
      </c>
      <c r="G5" s="11" t="inlineStr">
        <is>
          <t>Waiting</t>
        </is>
      </c>
      <c r="H5" s="11" t="inlineStr">
        <is>
          <t>Fictional Casey Lane</t>
        </is>
      </c>
      <c r="I5" s="11" t="inlineStr">
        <is>
          <t>Available</t>
        </is>
      </c>
    </row>
    <row r="6">
      <c r="A6" s="11" t="inlineStr">
        <is>
          <t>Long wait threshold</t>
        </is>
      </c>
      <c r="B6" s="18" t="n">
        <v>21</v>
      </c>
      <c r="C6" s="10" t="inlineStr">
        <is>
          <t>days</t>
        </is>
      </c>
      <c r="D6" s="11" t="inlineStr">
        <is>
          <t>Blue Kite Self Storage (Fictional)</t>
        </is>
      </c>
      <c r="E6" s="18" t="n">
        <v>50</v>
      </c>
      <c r="F6" s="11" t="inlineStr">
        <is>
          <t>Drive-Up Access</t>
        </is>
      </c>
      <c r="G6" s="11" t="inlineStr">
        <is>
          <t>Contacted</t>
        </is>
      </c>
      <c r="H6" s="11" t="inlineStr">
        <is>
          <t>Fictional Morgan Reed</t>
        </is>
      </c>
      <c r="I6" s="11" t="inlineStr">
        <is>
          <t>Held for Review</t>
        </is>
      </c>
    </row>
    <row r="7">
      <c r="A7" s="11" t="inlineStr">
        <is>
          <t>Follow-up reporting window</t>
        </is>
      </c>
      <c r="B7" s="18" t="n">
        <v>7</v>
      </c>
      <c r="C7" s="10" t="inlineStr">
        <is>
          <t>days</t>
        </is>
      </c>
      <c r="D7" s="11" t="inlineStr">
        <is>
          <t>Juniper Moon Storage (Fictional)</t>
        </is>
      </c>
      <c r="E7" s="18" t="n">
        <v>75</v>
      </c>
      <c r="F7" s="11" t="inlineStr">
        <is>
          <t>Ground-Floor Indoor</t>
        </is>
      </c>
      <c r="G7" s="11" t="inlineStr">
        <is>
          <t>On Hold</t>
        </is>
      </c>
      <c r="H7" s="11" t="inlineStr">
        <is>
          <t>Fictional Taylor Brooks</t>
        </is>
      </c>
      <c r="I7" s="11" t="inlineStr">
        <is>
          <t>Unavailable</t>
        </is>
      </c>
    </row>
    <row r="8">
      <c r="A8" s="17" t="n"/>
      <c r="B8" s="16" t="n"/>
      <c r="C8" s="16" t="n"/>
      <c r="D8" s="17" t="n"/>
      <c r="E8" s="18" t="n">
        <v>100</v>
      </c>
      <c r="F8" s="11" t="inlineStr">
        <is>
          <t>Vehicle Storage</t>
        </is>
      </c>
      <c r="G8" s="11" t="inlineStr">
        <is>
          <t>Reserved</t>
        </is>
      </c>
      <c r="H8" s="11" t="inlineStr">
        <is>
          <t>Fictional Jordan Ellis</t>
        </is>
      </c>
      <c r="I8" s="17" t="n"/>
    </row>
    <row r="9">
      <c r="A9" s="15" t="n"/>
      <c r="B9" s="14" t="n"/>
      <c r="C9" s="14" t="n"/>
      <c r="D9" s="15" t="n"/>
      <c r="E9" s="18" t="n">
        <v>150</v>
      </c>
      <c r="F9" s="15" t="n"/>
      <c r="G9" s="11" t="inlineStr">
        <is>
          <t>Closed</t>
        </is>
      </c>
      <c r="H9" s="15" t="n"/>
      <c r="I9" s="15" t="n"/>
    </row>
    <row r="10">
      <c r="A10" s="17" t="n"/>
      <c r="B10" s="16" t="n"/>
      <c r="C10" s="16" t="n"/>
      <c r="D10" s="17" t="n"/>
      <c r="E10" s="18" t="n">
        <v>200</v>
      </c>
      <c r="F10" s="17" t="n"/>
      <c r="G10" s="17" t="n"/>
      <c r="H10" s="17" t="n"/>
      <c r="I10" s="17" t="n"/>
    </row>
    <row r="11">
      <c r="A11" s="15" t="n"/>
      <c r="B11" s="14" t="n"/>
      <c r="C11" s="14" t="n"/>
      <c r="D11" s="15" t="n"/>
      <c r="E11" s="18" t="n">
        <v>250</v>
      </c>
      <c r="F11" s="15" t="n"/>
      <c r="G11" s="15" t="n"/>
      <c r="H11" s="15" t="n"/>
      <c r="I11" s="15" t="n"/>
    </row>
    <row r="12">
      <c r="A12" s="17" t="n"/>
      <c r="B12" s="16" t="n"/>
      <c r="C12" s="16" t="n"/>
      <c r="D12" s="17" t="n"/>
      <c r="E12" s="18" t="n">
        <v>300</v>
      </c>
      <c r="F12" s="17" t="n"/>
      <c r="G12" s="17" t="n"/>
      <c r="H12" s="17" t="n"/>
      <c r="I12" s="17" t="n"/>
    </row>
    <row r="13"/>
    <row r="14"/>
    <row r="15">
      <c r="A15" s="19" t="inlineStr">
        <is>
          <t>Matching rule</t>
        </is>
      </c>
    </row>
    <row r="16" ht="42" customHeight="1">
      <c r="A16" s="20" t="inlineStr">
        <is>
          <t>A potential match requires the same facility, size, and feature; Available status; an available date on or before the desired date; and an amount at or below the stated maximum.</t>
        </is>
      </c>
    </row>
    <row r="17" ht="32" customHeight="1">
      <c r="A17" s="20" t="inlineStr">
        <is>
          <t>Potential matches and priorities are review prompts only. Confirm unit details and prospect needs before acting.</t>
        </is>
      </c>
    </row>
  </sheetData>
  <mergeCells count="1">
    <mergeCell ref="A1:I1"/>
  </mergeCells>
  <dataValidations count="1">
    <dataValidation sqref="B5:B7" showDropDown="0" showInputMessage="0" showErrorMessage="0" allowBlank="0" errorTitle="Threshold review needed" error="Enter a whole number from 0 through 365 days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2026-09-12T05:17:36Z</dcterms:created>
  <dcterms:modified xmlns:dcterms="http://purl.org/dc/terms/" xmlns:xsi="http://www.w3.org/2001/XMLSchema-instance" xsi:type="dcterms:W3CDTF">2026-09-12T05:17:37+00:00Z</dcterms:modified>
</cp:coreProperties>
</file>