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 Detail" sheetId="2" state="visible" r:id="rId2"/>
    <sheet xmlns:r="http://schemas.openxmlformats.org/officeDocument/2006/relationships" name="Account Review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'Budget Detail'!$A$3:$O$123</definedName>
    <definedName name="_xlnm._FilterDatabase" localSheetId="2" hidden="1">'Account Review'!$A$3:$I$15</definedName>
    <definedName name="_xlnm._FilterDatabase" localSheetId="3" hidden="1">'Assumptions'!$F$3:$G$15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;[Red]-0.0%"/>
    <numFmt numFmtId="167" formatCode="m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 and Actual NOI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'Summary'!D14</f>
            </strRef>
          </tx>
          <spPr>
            <a:ln xmlns:a="http://schemas.openxmlformats.org/drawingml/2006/main" w="28575">
              <a:solidFill>
                <a:srgbClr val="147D8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'Summary'!$A$15:$A$26</f>
            </numRef>
          </cat>
          <val>
            <numRef>
              <f>'Summary'!$D$15:$D$26</f>
            </numRef>
          </val>
        </ser>
        <ser>
          <idx val="1"/>
          <order val="1"/>
          <tx>
            <strRef>
              <f>'Summary'!E14</f>
            </strRef>
          </tx>
          <spPr>
            <a:ln xmlns:a="http://schemas.openxmlformats.org/drawingml/2006/main" w="28575">
              <a:solidFill>
                <a:srgbClr val="F0A91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'Summary'!$A$15:$A$26</f>
            </numRef>
          </cat>
          <val>
            <numRef>
              <f>'Summary'!$E$15:$E$26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P2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3" customWidth="1" min="3" max="3"/>
    <col width="28" customWidth="1" min="4" max="4"/>
    <col width="20" customWidth="1" min="5" max="5"/>
    <col width="16" customWidth="1" min="6" max="6"/>
    <col width="14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8" customHeight="1">
      <c r="A1" s="1" t="inlineStr">
        <is>
          <t>Self Storage Operating Budget Summary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8" t="n"/>
    </row>
    <row r="2">
      <c r="A2" s="2" t="inlineStr">
        <is>
          <t>Calculated indicators for entered fictional budget and actual records.</t>
        </is>
      </c>
    </row>
    <row r="3">
      <c r="A3" s="3" t="inlineStr">
        <is>
          <t>Selected Facility</t>
        </is>
      </c>
      <c r="B3" s="4">
        <f>IF(Assumptions!$B$7="","",Assumptions!$B$7)</f>
        <v/>
      </c>
      <c r="D3" s="3" t="inlineStr">
        <is>
          <t>Entered Actual Lines</t>
        </is>
      </c>
      <c r="E3" s="5">
        <f>COUNTIFS('Budget Detail'!$A$4:$A$123,Assumptions!$B$7,'Budget Detail'!$E$4:$E$123,"&lt;&gt;")</f>
        <v/>
      </c>
    </row>
    <row r="4">
      <c r="A4" s="3" t="inlineStr">
        <is>
          <t>Report Year</t>
        </is>
      </c>
      <c r="B4" s="5">
        <f>IF(Assumptions!$B$4="","",Assumptions!$B$4)</f>
        <v/>
      </c>
      <c r="D4" s="3" t="inlineStr">
        <is>
          <t>Budgeted Months</t>
        </is>
      </c>
      <c r="E4" s="5">
        <f>COUNT($D$15:$D$26)</f>
        <v/>
      </c>
    </row>
    <row r="5">
      <c r="A5" s="3" t="inlineStr">
        <is>
          <t>Actuals Through</t>
        </is>
      </c>
      <c r="B5" s="29">
        <f>IF(Assumptions!$B$5="","",Assumptions!$B$5)</f>
        <v/>
      </c>
      <c r="D5" s="3" t="inlineStr">
        <is>
          <t>Review Flags</t>
        </is>
      </c>
      <c r="E5" s="5">
        <f>COUNTIF('Budget Detail'!$O$4:$O$123,"Review*")+COUNTIF('Budget Detail'!$O$4:$O$123,"Past due review")</f>
        <v/>
      </c>
    </row>
    <row r="6"/>
    <row r="7">
      <c r="A7" s="3" t="inlineStr">
        <is>
          <t>Budgeted Revenue</t>
        </is>
      </c>
      <c r="B7" s="30">
        <f>IF(COUNTIFS('Budget Detail'!$A$4:$A$123,Assumptions!$B$7,'Budget Detail'!$J$4:$J$123,"Revenue",'Budget Detail'!$D$4:$D$123,"&lt;&gt;")=0,"",IFERROR(SUMIFS('Budget Detail'!$D$4:$D$123,'Budget Detail'!$A$4:$A$123,Assumptions!$B$7,'Budget Detail'!$J$4:$J$123,"Revenue",'Budget Detail'!$C$4:$C$123,"&gt;="&amp;DATE(Assumptions!$B$4,1,1),'Budget Detail'!$C$4:$C$123,"&lt;="&amp;DATE(Assumptions!$B$4,12,31)),""))</f>
        <v/>
      </c>
      <c r="D7" s="3" t="inlineStr">
        <is>
          <t>Budget NOI Through Cutoff</t>
        </is>
      </c>
      <c r="E7" s="30">
        <f>IF(B9="","",IFERROR(SUMIFS('Budget Detail'!$K$4:$K$123,'Budget Detail'!$A$4:$A$123,Assumptions!$B$7,'Budget Detail'!$C$4:$C$123,"&gt;="&amp;DATE(Assumptions!$B$4,1,1),'Budget Detail'!$C$4:$C$123,"&lt;="&amp;Assumptions!$B$5),""))</f>
        <v/>
      </c>
    </row>
    <row r="8">
      <c r="A8" s="3" t="inlineStr">
        <is>
          <t>Budgeted Operating Expenses</t>
        </is>
      </c>
      <c r="B8" s="30">
        <f>IF(COUNTIFS('Budget Detail'!$A$4:$A$123,Assumptions!$B$7,'Budget Detail'!$J$4:$J$123,"Expense",'Budget Detail'!$D$4:$D$123,"&lt;&gt;")=0,"",IFERROR(SUMIFS('Budget Detail'!$D$4:$D$123,'Budget Detail'!$A$4:$A$123,Assumptions!$B$7,'Budget Detail'!$J$4:$J$123,"Expense",'Budget Detail'!$C$4:$C$123,"&gt;="&amp;DATE(Assumptions!$B$4,1,1),'Budget Detail'!$C$4:$C$123,"&lt;="&amp;DATE(Assumptions!$B$4,12,31)),""))</f>
        <v/>
      </c>
      <c r="D8" s="3" t="inlineStr">
        <is>
          <t>NOI Variance</t>
        </is>
      </c>
      <c r="E8" s="30">
        <f>IF(OR(B12="",E7=""),"",B12-E7)</f>
        <v/>
      </c>
    </row>
    <row r="9">
      <c r="A9" s="3" t="inlineStr">
        <is>
          <t>Budgeted NOI</t>
        </is>
      </c>
      <c r="B9" s="30">
        <f>IF(COUNTIFS('Budget Detail'!$A$4:$A$123,Assumptions!$B$7,'Budget Detail'!$D$4:$D$123,"&lt;&gt;")=0,"",IFERROR(SUMIFS('Budget Detail'!$K$4:$K$123,'Budget Detail'!$A$4:$A$123,Assumptions!$B$7,'Budget Detail'!$C$4:$C$123,"&gt;="&amp;DATE(Assumptions!$B$4,1,1),'Budget Detail'!$C$4:$C$123,"&lt;="&amp;DATE(Assumptions!$B$4,12,31)),""))</f>
        <v/>
      </c>
      <c r="D9" s="3" t="inlineStr">
        <is>
          <t>NOI Variance %</t>
        </is>
      </c>
      <c r="E9" s="8">
        <f>IF(E8="","",IFERROR(E8/ABS(E7),""))</f>
        <v/>
      </c>
    </row>
    <row r="10">
      <c r="A10" s="3" t="inlineStr">
        <is>
          <t>Actual Revenue Through Cutoff</t>
        </is>
      </c>
      <c r="B10" s="30">
        <f>IF(COUNTIFS('Budget Detail'!$A$4:$A$123,Assumptions!$B$7,'Budget Detail'!$J$4:$J$123,"Revenue",'Budget Detail'!$E$4:$E$123,"&lt;&gt;",'Budget Detail'!$C$4:$C$123,"&lt;="&amp;Assumptions!$B$5)=0,"",IFERROR(SUMIFS('Budget Detail'!$E$4:$E$123,'Budget Detail'!$A$4:$A$123,Assumptions!$B$7,'Budget Detail'!$J$4:$J$123,"Revenue",'Budget Detail'!$C$4:$C$123,"&lt;="&amp;Assumptions!$B$5),""))</f>
        <v/>
      </c>
      <c r="D10" s="3" t="inlineStr">
        <is>
          <t>Projected Year-End NOI</t>
        </is>
      </c>
      <c r="E10" s="30">
        <f>IF(B9="","",IFERROR(SUMIFS('Budget Detail'!$L$4:$L$123,'Budget Detail'!$A$4:$A$123,Assumptions!$B$7,'Budget Detail'!$C$4:$C$123,"&lt;="&amp;Assumptions!$B$5)+SUMIFS('Budget Detail'!$K$4:$K$123,'Budget Detail'!$A$4:$A$123,Assumptions!$B$7,'Budget Detail'!$C$4:$C$123,"&lt;="&amp;Assumptions!$B$5,'Budget Detail'!$E$4:$E$123,"")+SUMIFS('Budget Detail'!$K$4:$K$123,'Budget Detail'!$A$4:$A$123,Assumptions!$B$7,'Budget Detail'!$C$4:$C$123,"&gt;"&amp;Assumptions!$B$5,'Budget Detail'!$C$4:$C$123,"&lt;="&amp;DATE(Assumptions!$B$4,12,31)),""))</f>
        <v/>
      </c>
    </row>
    <row r="11">
      <c r="A11" s="3" t="inlineStr">
        <is>
          <t>Actual Expenses Through Cutoff</t>
        </is>
      </c>
      <c r="B11" s="30">
        <f>IF(COUNTIFS('Budget Detail'!$A$4:$A$123,Assumptions!$B$7,'Budget Detail'!$J$4:$J$123,"Expense",'Budget Detail'!$E$4:$E$123,"&lt;&gt;",'Budget Detail'!$C$4:$C$123,"&lt;="&amp;Assumptions!$B$5)=0,"",IFERROR(SUMIFS('Budget Detail'!$E$4:$E$123,'Budget Detail'!$A$4:$A$123,Assumptions!$B$7,'Budget Detail'!$J$4:$J$123,"Expense",'Budget Detail'!$C$4:$C$123,"&lt;="&amp;Assumptions!$B$5),""))</f>
        <v/>
      </c>
      <c r="D11" s="3" t="inlineStr">
        <is>
          <t>Entered Budget Lines</t>
        </is>
      </c>
      <c r="E11" s="5">
        <f>COUNTIFS('Budget Detail'!$A$4:$A$123,Assumptions!$B$7,'Budget Detail'!$D$4:$D$123,"&lt;&gt;")</f>
        <v/>
      </c>
    </row>
    <row r="12">
      <c r="A12" s="3" t="inlineStr">
        <is>
          <t>Actual NOI Through Cutoff</t>
        </is>
      </c>
      <c r="B12" s="30">
        <f>IF(COUNTIFS('Budget Detail'!$A$4:$A$123,Assumptions!$B$7,'Budget Detail'!$E$4:$E$123,"&lt;&gt;",'Budget Detail'!$C$4:$C$123,"&lt;="&amp;Assumptions!$B$5)=0,"",IFERROR(SUMIFS('Budget Detail'!$L$4:$L$123,'Budget Detail'!$A$4:$A$123,Assumptions!$B$7,'Budget Detail'!$C$4:$C$123,"&lt;="&amp;Assumptions!$B$5),""))</f>
        <v/>
      </c>
      <c r="D12" s="3" t="inlineStr">
        <is>
          <t>Projected Account Lines</t>
        </is>
      </c>
      <c r="E12" s="5">
        <f>COUNT('Account Review'!$H$4:$H$15)</f>
        <v/>
      </c>
    </row>
    <row r="13"/>
    <row r="14" ht="30" customHeight="1">
      <c r="A14" s="9" t="inlineStr">
        <is>
          <t>Period</t>
        </is>
      </c>
      <c r="B14" s="9" t="inlineStr">
        <is>
          <t>Budget Revenue</t>
        </is>
      </c>
      <c r="C14" s="9" t="inlineStr">
        <is>
          <t>Budget Expenses</t>
        </is>
      </c>
      <c r="D14" s="9" t="inlineStr">
        <is>
          <t>Budget NOI</t>
        </is>
      </c>
      <c r="E14" s="9" t="inlineStr">
        <is>
          <t>Actual NOI</t>
        </is>
      </c>
      <c r="F14" s="9" t="inlineStr">
        <is>
          <t>Variance $</t>
        </is>
      </c>
      <c r="G14" s="9" t="inlineStr">
        <is>
          <t>Variance %</t>
        </is>
      </c>
    </row>
    <row r="15">
      <c r="A15" s="31">
        <f>DATE(Assumptions!$B$4,1,1)</f>
        <v/>
      </c>
      <c r="B15" s="32">
        <f>IF(COUNTIFS('Budget Detail'!$A$4:$A$123,Assumptions!$B$7,'Budget Detail'!$C$4:$C$123,$A15,'Budget Detail'!$J$4:$J$123,"Revenue",'Budget Detail'!$D$4:$D$123,"&lt;&gt;")=0,"",IFERROR(SUMIFS('Budget Detail'!$D$4:$D$123,'Budget Detail'!$A$4:$A$123,Assumptions!$B$7,'Budget Detail'!$C$4:$C$123,$A15,'Budget Detail'!$J$4:$J$123,"Revenue"),""))</f>
        <v/>
      </c>
      <c r="C15" s="32">
        <f>IF(COUNTIFS('Budget Detail'!$A$4:$A$123,Assumptions!$B$7,'Budget Detail'!$C$4:$C$123,$A15,'Budget Detail'!$J$4:$J$123,"Expense",'Budget Detail'!$D$4:$D$123,"&lt;&gt;")=0,"",IFERROR(SUMIFS('Budget Detail'!$D$4:$D$123,'Budget Detail'!$A$4:$A$123,Assumptions!$B$7,'Budget Detail'!$C$4:$C$123,$A15,'Budget Detail'!$J$4:$J$123,"Expense"),""))</f>
        <v/>
      </c>
      <c r="D15" s="32">
        <f>IF(COUNTIFS('Budget Detail'!$A$4:$A$123,Assumptions!$B$7,'Budget Detail'!$C$4:$C$123,$A15,'Budget Detail'!$D$4:$D$123,"&lt;&gt;")=0,"",IFERROR(SUMIFS('Budget Detail'!$K$4:$K$123,'Budget Detail'!$A$4:$A$123,Assumptions!$B$7,'Budget Detail'!$C$4:$C$123,$A15),""))</f>
        <v/>
      </c>
      <c r="E15" s="32">
        <f>IF(COUNTIFS('Budget Detail'!$A$4:$A$123,Assumptions!$B$7,'Budget Detail'!$C$4:$C$123,$A15,'Budget Detail'!$E$4:$E$123,"&lt;&gt;")=0,"",IFERROR(SUMIFS('Budget Detail'!$L$4:$L$123,'Budget Detail'!$A$4:$A$123,Assumptions!$B$7,'Budget Detail'!$C$4:$C$123,$A15),""))</f>
        <v/>
      </c>
      <c r="F15" s="32">
        <f>IF(OR(D15="",E15=""),"",E15-D15)</f>
        <v/>
      </c>
      <c r="G15" s="12">
        <f>IF(F15="","",IFERROR(F15/ABS(D15),""))</f>
        <v/>
      </c>
    </row>
    <row r="16">
      <c r="A16" s="33">
        <f>DATE(Assumptions!$B$4,2,1)</f>
        <v/>
      </c>
      <c r="B16" s="34">
        <f>IF(COUNTIFS('Budget Detail'!$A$4:$A$123,Assumptions!$B$7,'Budget Detail'!$C$4:$C$123,$A16,'Budget Detail'!$J$4:$J$123,"Revenue",'Budget Detail'!$D$4:$D$123,"&lt;&gt;")=0,"",IFERROR(SUMIFS('Budget Detail'!$D$4:$D$123,'Budget Detail'!$A$4:$A$123,Assumptions!$B$7,'Budget Detail'!$C$4:$C$123,$A16,'Budget Detail'!$J$4:$J$123,"Revenue"),""))</f>
        <v/>
      </c>
      <c r="C16" s="34">
        <f>IF(COUNTIFS('Budget Detail'!$A$4:$A$123,Assumptions!$B$7,'Budget Detail'!$C$4:$C$123,$A16,'Budget Detail'!$J$4:$J$123,"Expense",'Budget Detail'!$D$4:$D$123,"&lt;&gt;")=0,"",IFERROR(SUMIFS('Budget Detail'!$D$4:$D$123,'Budget Detail'!$A$4:$A$123,Assumptions!$B$7,'Budget Detail'!$C$4:$C$123,$A16,'Budget Detail'!$J$4:$J$123,"Expense"),""))</f>
        <v/>
      </c>
      <c r="D16" s="34">
        <f>IF(COUNTIFS('Budget Detail'!$A$4:$A$123,Assumptions!$B$7,'Budget Detail'!$C$4:$C$123,$A16,'Budget Detail'!$D$4:$D$123,"&lt;&gt;")=0,"",IFERROR(SUMIFS('Budget Detail'!$K$4:$K$123,'Budget Detail'!$A$4:$A$123,Assumptions!$B$7,'Budget Detail'!$C$4:$C$123,$A16),""))</f>
        <v/>
      </c>
      <c r="E16" s="34">
        <f>IF(COUNTIFS('Budget Detail'!$A$4:$A$123,Assumptions!$B$7,'Budget Detail'!$C$4:$C$123,$A16,'Budget Detail'!$E$4:$E$123,"&lt;&gt;")=0,"",IFERROR(SUMIFS('Budget Detail'!$L$4:$L$123,'Budget Detail'!$A$4:$A$123,Assumptions!$B$7,'Budget Detail'!$C$4:$C$123,$A16),""))</f>
        <v/>
      </c>
      <c r="F16" s="34">
        <f>IF(OR(D16="",E16=""),"",E16-D16)</f>
        <v/>
      </c>
      <c r="G16" s="15">
        <f>IF(F16="","",IFERROR(F16/ABS(D16),""))</f>
        <v/>
      </c>
    </row>
    <row r="17">
      <c r="A17" s="31">
        <f>DATE(Assumptions!$B$4,3,1)</f>
        <v/>
      </c>
      <c r="B17" s="32">
        <f>IF(COUNTIFS('Budget Detail'!$A$4:$A$123,Assumptions!$B$7,'Budget Detail'!$C$4:$C$123,$A17,'Budget Detail'!$J$4:$J$123,"Revenue",'Budget Detail'!$D$4:$D$123,"&lt;&gt;")=0,"",IFERROR(SUMIFS('Budget Detail'!$D$4:$D$123,'Budget Detail'!$A$4:$A$123,Assumptions!$B$7,'Budget Detail'!$C$4:$C$123,$A17,'Budget Detail'!$J$4:$J$123,"Revenue"),""))</f>
        <v/>
      </c>
      <c r="C17" s="32">
        <f>IF(COUNTIFS('Budget Detail'!$A$4:$A$123,Assumptions!$B$7,'Budget Detail'!$C$4:$C$123,$A17,'Budget Detail'!$J$4:$J$123,"Expense",'Budget Detail'!$D$4:$D$123,"&lt;&gt;")=0,"",IFERROR(SUMIFS('Budget Detail'!$D$4:$D$123,'Budget Detail'!$A$4:$A$123,Assumptions!$B$7,'Budget Detail'!$C$4:$C$123,$A17,'Budget Detail'!$J$4:$J$123,"Expense"),""))</f>
        <v/>
      </c>
      <c r="D17" s="32">
        <f>IF(COUNTIFS('Budget Detail'!$A$4:$A$123,Assumptions!$B$7,'Budget Detail'!$C$4:$C$123,$A17,'Budget Detail'!$D$4:$D$123,"&lt;&gt;")=0,"",IFERROR(SUMIFS('Budget Detail'!$K$4:$K$123,'Budget Detail'!$A$4:$A$123,Assumptions!$B$7,'Budget Detail'!$C$4:$C$123,$A17),""))</f>
        <v/>
      </c>
      <c r="E17" s="32">
        <f>IF(COUNTIFS('Budget Detail'!$A$4:$A$123,Assumptions!$B$7,'Budget Detail'!$C$4:$C$123,$A17,'Budget Detail'!$E$4:$E$123,"&lt;&gt;")=0,"",IFERROR(SUMIFS('Budget Detail'!$L$4:$L$123,'Budget Detail'!$A$4:$A$123,Assumptions!$B$7,'Budget Detail'!$C$4:$C$123,$A17),""))</f>
        <v/>
      </c>
      <c r="F17" s="32">
        <f>IF(OR(D17="",E17=""),"",E17-D17)</f>
        <v/>
      </c>
      <c r="G17" s="12">
        <f>IF(F17="","",IFERROR(F17/ABS(D17),""))</f>
        <v/>
      </c>
    </row>
    <row r="18">
      <c r="A18" s="33">
        <f>DATE(Assumptions!$B$4,4,1)</f>
        <v/>
      </c>
      <c r="B18" s="34">
        <f>IF(COUNTIFS('Budget Detail'!$A$4:$A$123,Assumptions!$B$7,'Budget Detail'!$C$4:$C$123,$A18,'Budget Detail'!$J$4:$J$123,"Revenue",'Budget Detail'!$D$4:$D$123,"&lt;&gt;")=0,"",IFERROR(SUMIFS('Budget Detail'!$D$4:$D$123,'Budget Detail'!$A$4:$A$123,Assumptions!$B$7,'Budget Detail'!$C$4:$C$123,$A18,'Budget Detail'!$J$4:$J$123,"Revenue"),""))</f>
        <v/>
      </c>
      <c r="C18" s="34">
        <f>IF(COUNTIFS('Budget Detail'!$A$4:$A$123,Assumptions!$B$7,'Budget Detail'!$C$4:$C$123,$A18,'Budget Detail'!$J$4:$J$123,"Expense",'Budget Detail'!$D$4:$D$123,"&lt;&gt;")=0,"",IFERROR(SUMIFS('Budget Detail'!$D$4:$D$123,'Budget Detail'!$A$4:$A$123,Assumptions!$B$7,'Budget Detail'!$C$4:$C$123,$A18,'Budget Detail'!$J$4:$J$123,"Expense"),""))</f>
        <v/>
      </c>
      <c r="D18" s="34">
        <f>IF(COUNTIFS('Budget Detail'!$A$4:$A$123,Assumptions!$B$7,'Budget Detail'!$C$4:$C$123,$A18,'Budget Detail'!$D$4:$D$123,"&lt;&gt;")=0,"",IFERROR(SUMIFS('Budget Detail'!$K$4:$K$123,'Budget Detail'!$A$4:$A$123,Assumptions!$B$7,'Budget Detail'!$C$4:$C$123,$A18),""))</f>
        <v/>
      </c>
      <c r="E18" s="34">
        <f>IF(COUNTIFS('Budget Detail'!$A$4:$A$123,Assumptions!$B$7,'Budget Detail'!$C$4:$C$123,$A18,'Budget Detail'!$E$4:$E$123,"&lt;&gt;")=0,"",IFERROR(SUMIFS('Budget Detail'!$L$4:$L$123,'Budget Detail'!$A$4:$A$123,Assumptions!$B$7,'Budget Detail'!$C$4:$C$123,$A18),""))</f>
        <v/>
      </c>
      <c r="F18" s="34">
        <f>IF(OR(D18="",E18=""),"",E18-D18)</f>
        <v/>
      </c>
      <c r="G18" s="15">
        <f>IF(F18="","",IFERROR(F18/ABS(D18),""))</f>
        <v/>
      </c>
    </row>
    <row r="19">
      <c r="A19" s="31">
        <f>DATE(Assumptions!$B$4,5,1)</f>
        <v/>
      </c>
      <c r="B19" s="32">
        <f>IF(COUNTIFS('Budget Detail'!$A$4:$A$123,Assumptions!$B$7,'Budget Detail'!$C$4:$C$123,$A19,'Budget Detail'!$J$4:$J$123,"Revenue",'Budget Detail'!$D$4:$D$123,"&lt;&gt;")=0,"",IFERROR(SUMIFS('Budget Detail'!$D$4:$D$123,'Budget Detail'!$A$4:$A$123,Assumptions!$B$7,'Budget Detail'!$C$4:$C$123,$A19,'Budget Detail'!$J$4:$J$123,"Revenue"),""))</f>
        <v/>
      </c>
      <c r="C19" s="32">
        <f>IF(COUNTIFS('Budget Detail'!$A$4:$A$123,Assumptions!$B$7,'Budget Detail'!$C$4:$C$123,$A19,'Budget Detail'!$J$4:$J$123,"Expense",'Budget Detail'!$D$4:$D$123,"&lt;&gt;")=0,"",IFERROR(SUMIFS('Budget Detail'!$D$4:$D$123,'Budget Detail'!$A$4:$A$123,Assumptions!$B$7,'Budget Detail'!$C$4:$C$123,$A19,'Budget Detail'!$J$4:$J$123,"Expense"),""))</f>
        <v/>
      </c>
      <c r="D19" s="32">
        <f>IF(COUNTIFS('Budget Detail'!$A$4:$A$123,Assumptions!$B$7,'Budget Detail'!$C$4:$C$123,$A19,'Budget Detail'!$D$4:$D$123,"&lt;&gt;")=0,"",IFERROR(SUMIFS('Budget Detail'!$K$4:$K$123,'Budget Detail'!$A$4:$A$123,Assumptions!$B$7,'Budget Detail'!$C$4:$C$123,$A19),""))</f>
        <v/>
      </c>
      <c r="E19" s="32">
        <f>IF(COUNTIFS('Budget Detail'!$A$4:$A$123,Assumptions!$B$7,'Budget Detail'!$C$4:$C$123,$A19,'Budget Detail'!$E$4:$E$123,"&lt;&gt;")=0,"",IFERROR(SUMIFS('Budget Detail'!$L$4:$L$123,'Budget Detail'!$A$4:$A$123,Assumptions!$B$7,'Budget Detail'!$C$4:$C$123,$A19),""))</f>
        <v/>
      </c>
      <c r="F19" s="32">
        <f>IF(OR(D19="",E19=""),"",E19-D19)</f>
        <v/>
      </c>
      <c r="G19" s="12">
        <f>IF(F19="","",IFERROR(F19/ABS(D19),""))</f>
        <v/>
      </c>
    </row>
    <row r="20">
      <c r="A20" s="33">
        <f>DATE(Assumptions!$B$4,6,1)</f>
        <v/>
      </c>
      <c r="B20" s="34">
        <f>IF(COUNTIFS('Budget Detail'!$A$4:$A$123,Assumptions!$B$7,'Budget Detail'!$C$4:$C$123,$A20,'Budget Detail'!$J$4:$J$123,"Revenue",'Budget Detail'!$D$4:$D$123,"&lt;&gt;")=0,"",IFERROR(SUMIFS('Budget Detail'!$D$4:$D$123,'Budget Detail'!$A$4:$A$123,Assumptions!$B$7,'Budget Detail'!$C$4:$C$123,$A20,'Budget Detail'!$J$4:$J$123,"Revenue"),""))</f>
        <v/>
      </c>
      <c r="C20" s="34">
        <f>IF(COUNTIFS('Budget Detail'!$A$4:$A$123,Assumptions!$B$7,'Budget Detail'!$C$4:$C$123,$A20,'Budget Detail'!$J$4:$J$123,"Expense",'Budget Detail'!$D$4:$D$123,"&lt;&gt;")=0,"",IFERROR(SUMIFS('Budget Detail'!$D$4:$D$123,'Budget Detail'!$A$4:$A$123,Assumptions!$B$7,'Budget Detail'!$C$4:$C$123,$A20,'Budget Detail'!$J$4:$J$123,"Expense"),""))</f>
        <v/>
      </c>
      <c r="D20" s="34">
        <f>IF(COUNTIFS('Budget Detail'!$A$4:$A$123,Assumptions!$B$7,'Budget Detail'!$C$4:$C$123,$A20,'Budget Detail'!$D$4:$D$123,"&lt;&gt;")=0,"",IFERROR(SUMIFS('Budget Detail'!$K$4:$K$123,'Budget Detail'!$A$4:$A$123,Assumptions!$B$7,'Budget Detail'!$C$4:$C$123,$A20),""))</f>
        <v/>
      </c>
      <c r="E20" s="34">
        <f>IF(COUNTIFS('Budget Detail'!$A$4:$A$123,Assumptions!$B$7,'Budget Detail'!$C$4:$C$123,$A20,'Budget Detail'!$E$4:$E$123,"&lt;&gt;")=0,"",IFERROR(SUMIFS('Budget Detail'!$L$4:$L$123,'Budget Detail'!$A$4:$A$123,Assumptions!$B$7,'Budget Detail'!$C$4:$C$123,$A20),""))</f>
        <v/>
      </c>
      <c r="F20" s="34">
        <f>IF(OR(D20="",E20=""),"",E20-D20)</f>
        <v/>
      </c>
      <c r="G20" s="15">
        <f>IF(F20="","",IFERROR(F20/ABS(D20),""))</f>
        <v/>
      </c>
    </row>
    <row r="21">
      <c r="A21" s="31">
        <f>DATE(Assumptions!$B$4,7,1)</f>
        <v/>
      </c>
      <c r="B21" s="32">
        <f>IF(COUNTIFS('Budget Detail'!$A$4:$A$123,Assumptions!$B$7,'Budget Detail'!$C$4:$C$123,$A21,'Budget Detail'!$J$4:$J$123,"Revenue",'Budget Detail'!$D$4:$D$123,"&lt;&gt;")=0,"",IFERROR(SUMIFS('Budget Detail'!$D$4:$D$123,'Budget Detail'!$A$4:$A$123,Assumptions!$B$7,'Budget Detail'!$C$4:$C$123,$A21,'Budget Detail'!$J$4:$J$123,"Revenue"),""))</f>
        <v/>
      </c>
      <c r="C21" s="32">
        <f>IF(COUNTIFS('Budget Detail'!$A$4:$A$123,Assumptions!$B$7,'Budget Detail'!$C$4:$C$123,$A21,'Budget Detail'!$J$4:$J$123,"Expense",'Budget Detail'!$D$4:$D$123,"&lt;&gt;")=0,"",IFERROR(SUMIFS('Budget Detail'!$D$4:$D$123,'Budget Detail'!$A$4:$A$123,Assumptions!$B$7,'Budget Detail'!$C$4:$C$123,$A21,'Budget Detail'!$J$4:$J$123,"Expense"),""))</f>
        <v/>
      </c>
      <c r="D21" s="32">
        <f>IF(COUNTIFS('Budget Detail'!$A$4:$A$123,Assumptions!$B$7,'Budget Detail'!$C$4:$C$123,$A21,'Budget Detail'!$D$4:$D$123,"&lt;&gt;")=0,"",IFERROR(SUMIFS('Budget Detail'!$K$4:$K$123,'Budget Detail'!$A$4:$A$123,Assumptions!$B$7,'Budget Detail'!$C$4:$C$123,$A21),""))</f>
        <v/>
      </c>
      <c r="E21" s="32">
        <f>IF(COUNTIFS('Budget Detail'!$A$4:$A$123,Assumptions!$B$7,'Budget Detail'!$C$4:$C$123,$A21,'Budget Detail'!$E$4:$E$123,"&lt;&gt;")=0,"",IFERROR(SUMIFS('Budget Detail'!$L$4:$L$123,'Budget Detail'!$A$4:$A$123,Assumptions!$B$7,'Budget Detail'!$C$4:$C$123,$A21),""))</f>
        <v/>
      </c>
      <c r="F21" s="32">
        <f>IF(OR(D21="",E21=""),"",E21-D21)</f>
        <v/>
      </c>
      <c r="G21" s="12">
        <f>IF(F21="","",IFERROR(F21/ABS(D21),""))</f>
        <v/>
      </c>
    </row>
    <row r="22">
      <c r="A22" s="33">
        <f>DATE(Assumptions!$B$4,8,1)</f>
        <v/>
      </c>
      <c r="B22" s="34">
        <f>IF(COUNTIFS('Budget Detail'!$A$4:$A$123,Assumptions!$B$7,'Budget Detail'!$C$4:$C$123,$A22,'Budget Detail'!$J$4:$J$123,"Revenue",'Budget Detail'!$D$4:$D$123,"&lt;&gt;")=0,"",IFERROR(SUMIFS('Budget Detail'!$D$4:$D$123,'Budget Detail'!$A$4:$A$123,Assumptions!$B$7,'Budget Detail'!$C$4:$C$123,$A22,'Budget Detail'!$J$4:$J$123,"Revenue"),""))</f>
        <v/>
      </c>
      <c r="C22" s="34">
        <f>IF(COUNTIFS('Budget Detail'!$A$4:$A$123,Assumptions!$B$7,'Budget Detail'!$C$4:$C$123,$A22,'Budget Detail'!$J$4:$J$123,"Expense",'Budget Detail'!$D$4:$D$123,"&lt;&gt;")=0,"",IFERROR(SUMIFS('Budget Detail'!$D$4:$D$123,'Budget Detail'!$A$4:$A$123,Assumptions!$B$7,'Budget Detail'!$C$4:$C$123,$A22,'Budget Detail'!$J$4:$J$123,"Expense"),""))</f>
        <v/>
      </c>
      <c r="D22" s="34">
        <f>IF(COUNTIFS('Budget Detail'!$A$4:$A$123,Assumptions!$B$7,'Budget Detail'!$C$4:$C$123,$A22,'Budget Detail'!$D$4:$D$123,"&lt;&gt;")=0,"",IFERROR(SUMIFS('Budget Detail'!$K$4:$K$123,'Budget Detail'!$A$4:$A$123,Assumptions!$B$7,'Budget Detail'!$C$4:$C$123,$A22),""))</f>
        <v/>
      </c>
      <c r="E22" s="34">
        <f>IF(COUNTIFS('Budget Detail'!$A$4:$A$123,Assumptions!$B$7,'Budget Detail'!$C$4:$C$123,$A22,'Budget Detail'!$E$4:$E$123,"&lt;&gt;")=0,"",IFERROR(SUMIFS('Budget Detail'!$L$4:$L$123,'Budget Detail'!$A$4:$A$123,Assumptions!$B$7,'Budget Detail'!$C$4:$C$123,$A22),""))</f>
        <v/>
      </c>
      <c r="F22" s="34">
        <f>IF(OR(D22="",E22=""),"",E22-D22)</f>
        <v/>
      </c>
      <c r="G22" s="15">
        <f>IF(F22="","",IFERROR(F22/ABS(D22),""))</f>
        <v/>
      </c>
    </row>
    <row r="23">
      <c r="A23" s="31">
        <f>DATE(Assumptions!$B$4,9,1)</f>
        <v/>
      </c>
      <c r="B23" s="32">
        <f>IF(COUNTIFS('Budget Detail'!$A$4:$A$123,Assumptions!$B$7,'Budget Detail'!$C$4:$C$123,$A23,'Budget Detail'!$J$4:$J$123,"Revenue",'Budget Detail'!$D$4:$D$123,"&lt;&gt;")=0,"",IFERROR(SUMIFS('Budget Detail'!$D$4:$D$123,'Budget Detail'!$A$4:$A$123,Assumptions!$B$7,'Budget Detail'!$C$4:$C$123,$A23,'Budget Detail'!$J$4:$J$123,"Revenue"),""))</f>
        <v/>
      </c>
      <c r="C23" s="32">
        <f>IF(COUNTIFS('Budget Detail'!$A$4:$A$123,Assumptions!$B$7,'Budget Detail'!$C$4:$C$123,$A23,'Budget Detail'!$J$4:$J$123,"Expense",'Budget Detail'!$D$4:$D$123,"&lt;&gt;")=0,"",IFERROR(SUMIFS('Budget Detail'!$D$4:$D$123,'Budget Detail'!$A$4:$A$123,Assumptions!$B$7,'Budget Detail'!$C$4:$C$123,$A23,'Budget Detail'!$J$4:$J$123,"Expense"),""))</f>
        <v/>
      </c>
      <c r="D23" s="32">
        <f>IF(COUNTIFS('Budget Detail'!$A$4:$A$123,Assumptions!$B$7,'Budget Detail'!$C$4:$C$123,$A23,'Budget Detail'!$D$4:$D$123,"&lt;&gt;")=0,"",IFERROR(SUMIFS('Budget Detail'!$K$4:$K$123,'Budget Detail'!$A$4:$A$123,Assumptions!$B$7,'Budget Detail'!$C$4:$C$123,$A23),""))</f>
        <v/>
      </c>
      <c r="E23" s="32">
        <f>IF(COUNTIFS('Budget Detail'!$A$4:$A$123,Assumptions!$B$7,'Budget Detail'!$C$4:$C$123,$A23,'Budget Detail'!$E$4:$E$123,"&lt;&gt;")=0,"",IFERROR(SUMIFS('Budget Detail'!$L$4:$L$123,'Budget Detail'!$A$4:$A$123,Assumptions!$B$7,'Budget Detail'!$C$4:$C$123,$A23),""))</f>
        <v/>
      </c>
      <c r="F23" s="32">
        <f>IF(OR(D23="",E23=""),"",E23-D23)</f>
        <v/>
      </c>
      <c r="G23" s="12">
        <f>IF(F23="","",IFERROR(F23/ABS(D23),""))</f>
        <v/>
      </c>
    </row>
    <row r="24">
      <c r="A24" s="33">
        <f>DATE(Assumptions!$B$4,10,1)</f>
        <v/>
      </c>
      <c r="B24" s="34">
        <f>IF(COUNTIFS('Budget Detail'!$A$4:$A$123,Assumptions!$B$7,'Budget Detail'!$C$4:$C$123,$A24,'Budget Detail'!$J$4:$J$123,"Revenue",'Budget Detail'!$D$4:$D$123,"&lt;&gt;")=0,"",IFERROR(SUMIFS('Budget Detail'!$D$4:$D$123,'Budget Detail'!$A$4:$A$123,Assumptions!$B$7,'Budget Detail'!$C$4:$C$123,$A24,'Budget Detail'!$J$4:$J$123,"Revenue"),""))</f>
        <v/>
      </c>
      <c r="C24" s="34">
        <f>IF(COUNTIFS('Budget Detail'!$A$4:$A$123,Assumptions!$B$7,'Budget Detail'!$C$4:$C$123,$A24,'Budget Detail'!$J$4:$J$123,"Expense",'Budget Detail'!$D$4:$D$123,"&lt;&gt;")=0,"",IFERROR(SUMIFS('Budget Detail'!$D$4:$D$123,'Budget Detail'!$A$4:$A$123,Assumptions!$B$7,'Budget Detail'!$C$4:$C$123,$A24,'Budget Detail'!$J$4:$J$123,"Expense"),""))</f>
        <v/>
      </c>
      <c r="D24" s="34">
        <f>IF(COUNTIFS('Budget Detail'!$A$4:$A$123,Assumptions!$B$7,'Budget Detail'!$C$4:$C$123,$A24,'Budget Detail'!$D$4:$D$123,"&lt;&gt;")=0,"",IFERROR(SUMIFS('Budget Detail'!$K$4:$K$123,'Budget Detail'!$A$4:$A$123,Assumptions!$B$7,'Budget Detail'!$C$4:$C$123,$A24),""))</f>
        <v/>
      </c>
      <c r="E24" s="34">
        <f>IF(COUNTIFS('Budget Detail'!$A$4:$A$123,Assumptions!$B$7,'Budget Detail'!$C$4:$C$123,$A24,'Budget Detail'!$E$4:$E$123,"&lt;&gt;")=0,"",IFERROR(SUMIFS('Budget Detail'!$L$4:$L$123,'Budget Detail'!$A$4:$A$123,Assumptions!$B$7,'Budget Detail'!$C$4:$C$123,$A24),""))</f>
        <v/>
      </c>
      <c r="F24" s="34">
        <f>IF(OR(D24="",E24=""),"",E24-D24)</f>
        <v/>
      </c>
      <c r="G24" s="15">
        <f>IF(F24="","",IFERROR(F24/ABS(D24),""))</f>
        <v/>
      </c>
    </row>
    <row r="25">
      <c r="A25" s="31">
        <f>DATE(Assumptions!$B$4,11,1)</f>
        <v/>
      </c>
      <c r="B25" s="32">
        <f>IF(COUNTIFS('Budget Detail'!$A$4:$A$123,Assumptions!$B$7,'Budget Detail'!$C$4:$C$123,$A25,'Budget Detail'!$J$4:$J$123,"Revenue",'Budget Detail'!$D$4:$D$123,"&lt;&gt;")=0,"",IFERROR(SUMIFS('Budget Detail'!$D$4:$D$123,'Budget Detail'!$A$4:$A$123,Assumptions!$B$7,'Budget Detail'!$C$4:$C$123,$A25,'Budget Detail'!$J$4:$J$123,"Revenue"),""))</f>
        <v/>
      </c>
      <c r="C25" s="32">
        <f>IF(COUNTIFS('Budget Detail'!$A$4:$A$123,Assumptions!$B$7,'Budget Detail'!$C$4:$C$123,$A25,'Budget Detail'!$J$4:$J$123,"Expense",'Budget Detail'!$D$4:$D$123,"&lt;&gt;")=0,"",IFERROR(SUMIFS('Budget Detail'!$D$4:$D$123,'Budget Detail'!$A$4:$A$123,Assumptions!$B$7,'Budget Detail'!$C$4:$C$123,$A25,'Budget Detail'!$J$4:$J$123,"Expense"),""))</f>
        <v/>
      </c>
      <c r="D25" s="32">
        <f>IF(COUNTIFS('Budget Detail'!$A$4:$A$123,Assumptions!$B$7,'Budget Detail'!$C$4:$C$123,$A25,'Budget Detail'!$D$4:$D$123,"&lt;&gt;")=0,"",IFERROR(SUMIFS('Budget Detail'!$K$4:$K$123,'Budget Detail'!$A$4:$A$123,Assumptions!$B$7,'Budget Detail'!$C$4:$C$123,$A25),""))</f>
        <v/>
      </c>
      <c r="E25" s="32">
        <f>IF(COUNTIFS('Budget Detail'!$A$4:$A$123,Assumptions!$B$7,'Budget Detail'!$C$4:$C$123,$A25,'Budget Detail'!$E$4:$E$123,"&lt;&gt;")=0,"",IFERROR(SUMIFS('Budget Detail'!$L$4:$L$123,'Budget Detail'!$A$4:$A$123,Assumptions!$B$7,'Budget Detail'!$C$4:$C$123,$A25),""))</f>
        <v/>
      </c>
      <c r="F25" s="32">
        <f>IF(OR(D25="",E25=""),"",E25-D25)</f>
        <v/>
      </c>
      <c r="G25" s="12">
        <f>IF(F25="","",IFERROR(F25/ABS(D25),""))</f>
        <v/>
      </c>
    </row>
    <row r="26">
      <c r="A26" s="33">
        <f>DATE(Assumptions!$B$4,12,1)</f>
        <v/>
      </c>
      <c r="B26" s="34">
        <f>IF(COUNTIFS('Budget Detail'!$A$4:$A$123,Assumptions!$B$7,'Budget Detail'!$C$4:$C$123,$A26,'Budget Detail'!$J$4:$J$123,"Revenue",'Budget Detail'!$D$4:$D$123,"&lt;&gt;")=0,"",IFERROR(SUMIFS('Budget Detail'!$D$4:$D$123,'Budget Detail'!$A$4:$A$123,Assumptions!$B$7,'Budget Detail'!$C$4:$C$123,$A26,'Budget Detail'!$J$4:$J$123,"Revenue"),""))</f>
        <v/>
      </c>
      <c r="C26" s="34">
        <f>IF(COUNTIFS('Budget Detail'!$A$4:$A$123,Assumptions!$B$7,'Budget Detail'!$C$4:$C$123,$A26,'Budget Detail'!$J$4:$J$123,"Expense",'Budget Detail'!$D$4:$D$123,"&lt;&gt;")=0,"",IFERROR(SUMIFS('Budget Detail'!$D$4:$D$123,'Budget Detail'!$A$4:$A$123,Assumptions!$B$7,'Budget Detail'!$C$4:$C$123,$A26,'Budget Detail'!$J$4:$J$123,"Expense"),""))</f>
        <v/>
      </c>
      <c r="D26" s="34">
        <f>IF(COUNTIFS('Budget Detail'!$A$4:$A$123,Assumptions!$B$7,'Budget Detail'!$C$4:$C$123,$A26,'Budget Detail'!$D$4:$D$123,"&lt;&gt;")=0,"",IFERROR(SUMIFS('Budget Detail'!$K$4:$K$123,'Budget Detail'!$A$4:$A$123,Assumptions!$B$7,'Budget Detail'!$C$4:$C$123,$A26),""))</f>
        <v/>
      </c>
      <c r="E26" s="34">
        <f>IF(COUNTIFS('Budget Detail'!$A$4:$A$123,Assumptions!$B$7,'Budget Detail'!$C$4:$C$123,$A26,'Budget Detail'!$E$4:$E$123,"&lt;&gt;")=0,"",IFERROR(SUMIFS('Budget Detail'!$L$4:$L$123,'Budget Detail'!$A$4:$A$123,Assumptions!$B$7,'Budget Detail'!$C$4:$C$123,$A26),""))</f>
        <v/>
      </c>
      <c r="F26" s="34">
        <f>IF(OR(D26="",E26=""),"",E26-D26)</f>
        <v/>
      </c>
      <c r="G26" s="15">
        <f>IF(F26="","",IFERROR(F26/ABS(D26),""))</f>
        <v/>
      </c>
    </row>
  </sheetData>
  <mergeCells count="1">
    <mergeCell ref="A1:P1"/>
  </mergeCells>
  <conditionalFormatting sqref="E8:E9">
    <cfRule type="expression" priority="1" dxfId="0">
      <formula>AND(E8&lt;&gt;"",E8&gt;0)</formula>
    </cfRule>
    <cfRule type="expression" priority="2" dxfId="1">
      <formula>AND(E8&lt;&gt;"",E8&lt;0)</formula>
    </cfRule>
  </conditionalFormatting>
  <conditionalFormatting sqref="F15:G26">
    <cfRule type="expression" priority="3" dxfId="0">
      <formula>AND($F15&lt;&gt;"",$F15&gt;0)</formula>
    </cfRule>
    <cfRule type="expression" priority="4" dxfId="1">
      <formula>AND($F15&lt;&gt;"",$F15&lt;0)</formula>
    </cfRule>
  </conditionalFormatting>
  <conditionalFormatting sqref="E5">
    <cfRule type="expression" priority="5" dxfId="1">
      <formula>E5&gt;0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U12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3" customWidth="1" min="3" max="3"/>
    <col width="16" customWidth="1" min="4" max="4"/>
    <col width="16" customWidth="1" min="5" max="5"/>
    <col width="18" customWidth="1" min="6" max="6"/>
    <col width="17" customWidth="1" min="7" max="7"/>
    <col width="13" customWidth="1" min="8" max="8"/>
    <col width="43" customWidth="1" min="9" max="9"/>
    <col width="15" customWidth="1" min="10" max="10"/>
    <col width="16" customWidth="1" min="11" max="11"/>
    <col width="16" customWidth="1" min="12" max="12"/>
    <col width="16" customWidth="1" min="13" max="13"/>
    <col width="13" customWidth="1" min="14" max="14"/>
    <col width="27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6" customHeight="1">
      <c r="A1" s="1" t="inlineStr">
        <is>
          <t>Self Storage Operating Budget Detail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8" t="n"/>
    </row>
    <row r="2">
      <c r="A2" s="2" t="inlineStr">
        <is>
          <t>Enter one fictional facility, account, and month per line. Yellow cells are editable; calculated cells request review when an entry needs attention.</t>
        </is>
      </c>
    </row>
    <row r="3" ht="31" customHeight="1">
      <c r="A3" s="9" t="inlineStr">
        <is>
          <t>Facility</t>
        </is>
      </c>
      <c r="B3" s="9" t="inlineStr">
        <is>
          <t>Account</t>
        </is>
      </c>
      <c r="C3" s="9" t="inlineStr">
        <is>
          <t>Period</t>
        </is>
      </c>
      <c r="D3" s="9" t="inlineStr">
        <is>
          <t>Budget Amount</t>
        </is>
      </c>
      <c r="E3" s="9" t="inlineStr">
        <is>
          <t>Actual Amount</t>
        </is>
      </c>
      <c r="F3" s="9" t="inlineStr">
        <is>
          <t>Owner</t>
        </is>
      </c>
      <c r="G3" s="9" t="inlineStr">
        <is>
          <t>Status</t>
        </is>
      </c>
      <c r="H3" s="9" t="inlineStr">
        <is>
          <t>Due Date</t>
        </is>
      </c>
      <c r="I3" s="9" t="inlineStr">
        <is>
          <t>Notes</t>
        </is>
      </c>
      <c r="J3" s="9" t="inlineStr">
        <is>
          <t>Budget Class</t>
        </is>
      </c>
      <c r="K3" s="9" t="inlineStr">
        <is>
          <t>Net Budget</t>
        </is>
      </c>
      <c r="L3" s="9" t="inlineStr">
        <is>
          <t>Net Actual</t>
        </is>
      </c>
      <c r="M3" s="9" t="inlineStr">
        <is>
          <t>Variance $</t>
        </is>
      </c>
      <c r="N3" s="9" t="inlineStr">
        <is>
          <t>Variance %</t>
        </is>
      </c>
      <c r="O3" s="9" t="inlineStr">
        <is>
          <t>Review Flag</t>
        </is>
      </c>
    </row>
    <row r="4">
      <c r="A4" s="16" t="inlineStr">
        <is>
          <t>Fictional Cedar Lantern Storage</t>
        </is>
      </c>
      <c r="B4" s="16" t="inlineStr">
        <is>
          <t>Net Rental Revenue</t>
        </is>
      </c>
      <c r="C4" s="35" t="n">
        <v>46023</v>
      </c>
      <c r="D4" s="36" t="n">
        <v>46000</v>
      </c>
      <c r="E4" s="36" t="n">
        <v>45500</v>
      </c>
      <c r="F4" s="19" t="inlineStr">
        <is>
          <t>Alex Example</t>
        </is>
      </c>
      <c r="G4" s="19" t="inlineStr">
        <is>
          <t>Reviewed</t>
        </is>
      </c>
      <c r="H4" s="35" t="n">
        <v>46063</v>
      </c>
      <c r="I4" s="16" t="inlineStr">
        <is>
          <t>Fictional January example; complete other account lines as needed.</t>
        </is>
      </c>
      <c r="J4" s="20">
        <f>IF(OR(A4="",B4=""),"",IFERROR(VLOOKUP(B4,Assumptions!$F$4:$G$15,2,FALSE),"Review account"))</f>
        <v/>
      </c>
      <c r="K4" s="34">
        <f>IF(OR(C4="",D4="",J4=""),"",IF(J4="Revenue",D4,IF(J4="Expense",-D4,"")))</f>
        <v/>
      </c>
      <c r="L4" s="34">
        <f>IF(OR(C4="",E4="",J4=""),"",IF(J4="Revenue",E4,IF(J4="Expense",-E4,"")))</f>
        <v/>
      </c>
      <c r="M4" s="34">
        <f>IF(OR(K4="",L4=""),"",L4-K4)</f>
        <v/>
      </c>
      <c r="N4" s="15">
        <f>IF(OR(K4="",M4=""),"",IFERROR(M4/ABS(K4),""))</f>
        <v/>
      </c>
      <c r="O4" s="21">
        <f>IF(A4="","",IFERROR(IF(OR(B4="",C4="",D4="",F4="",G4=""),"Review incomplete row",IF(YEAR(C4)&lt;&gt;Assumptions!$B$4,"Review period",IF(J4="Review account","Review account",IF(AND(D4=0,E4&lt;&gt;"",E4&gt;0),"Review unbudgeted actual",IF(AND(N4&lt;&gt;"",ABS(N4)&gt;=Assumptions!$B$6),"Review variance",IF(AND(G4="Needs review",H4=""),"Review missing due date",IF(AND(G4="Needs review",H4&lt;&gt;"",TODAY()&gt;H4),"Past due review",""))))))),"Review entry"))</f>
        <v/>
      </c>
      <c r="Q4">
        <f>IF(ROW()&lt;=6,Assumptions!D4,"")</f>
        <v/>
      </c>
      <c r="R4">
        <f>IF(ROW()&lt;=15,Assumptions!F4,"")</f>
        <v/>
      </c>
      <c r="S4">
        <f>IF(ROW()&lt;=7,Assumptions!I4,"")</f>
        <v/>
      </c>
      <c r="T4">
        <f>IF(ROW()&lt;=7,Assumptions!K4,"")</f>
        <v/>
      </c>
      <c r="U4">
        <f>Assumptions!B4</f>
        <v/>
      </c>
    </row>
    <row r="5">
      <c r="A5" s="16" t="inlineStr">
        <is>
          <t>Fictional Cedar Lantern Storage</t>
        </is>
      </c>
      <c r="B5" s="16" t="inlineStr">
        <is>
          <t>Payroll and Benefits</t>
        </is>
      </c>
      <c r="C5" s="35" t="n">
        <v>46054</v>
      </c>
      <c r="D5" s="36" t="n">
        <v>13200</v>
      </c>
      <c r="E5" s="36" t="n">
        <v>13650</v>
      </c>
      <c r="F5" s="19" t="inlineStr">
        <is>
          <t>Morgan Example</t>
        </is>
      </c>
      <c r="G5" s="19" t="inlineStr">
        <is>
          <t>Reviewed</t>
        </is>
      </c>
      <c r="H5" s="35" t="n">
        <v>46091</v>
      </c>
      <c r="I5" s="16" t="inlineStr">
        <is>
          <t>Fictional February example; complete other account lines as needed.</t>
        </is>
      </c>
      <c r="J5" s="22">
        <f>IF(OR(A5="",B5=""),"",IFERROR(VLOOKUP(B5,Assumptions!$F$4:$G$15,2,FALSE),"Review account"))</f>
        <v/>
      </c>
      <c r="K5" s="32">
        <f>IF(OR(C5="",D5="",J5=""),"",IF(J5="Revenue",D5,IF(J5="Expense",-D5,"")))</f>
        <v/>
      </c>
      <c r="L5" s="32">
        <f>IF(OR(C5="",E5="",J5=""),"",IF(J5="Revenue",E5,IF(J5="Expense",-E5,"")))</f>
        <v/>
      </c>
      <c r="M5" s="32">
        <f>IF(OR(K5="",L5=""),"",L5-K5)</f>
        <v/>
      </c>
      <c r="N5" s="12">
        <f>IF(OR(K5="",M5=""),"",IFERROR(M5/ABS(K5),""))</f>
        <v/>
      </c>
      <c r="O5" s="23">
        <f>IF(A5="","",IFERROR(IF(OR(B5="",C5="",D5="",F5="",G5=""),"Review incomplete row",IF(YEAR(C5)&lt;&gt;Assumptions!$B$4,"Review period",IF(J5="Review account","Review account",IF(AND(D5=0,E5&lt;&gt;"",E5&gt;0),"Review unbudgeted actual",IF(AND(N5&lt;&gt;"",ABS(N5)&gt;=Assumptions!$B$6),"Review variance",IF(AND(G5="Needs review",H5=""),"Review missing due date",IF(AND(G5="Needs review",H5&lt;&gt;"",TODAY()&gt;H5),"Past due review",""))))))),"Review entry"))</f>
        <v/>
      </c>
      <c r="Q5">
        <f>IF(ROW()&lt;=6,Assumptions!D5,"")</f>
        <v/>
      </c>
      <c r="R5">
        <f>IF(ROW()&lt;=15,Assumptions!F5,"")</f>
        <v/>
      </c>
      <c r="S5">
        <f>IF(ROW()&lt;=7,Assumptions!I5,"")</f>
        <v/>
      </c>
      <c r="T5">
        <f>IF(ROW()&lt;=7,Assumptions!K5,"")</f>
        <v/>
      </c>
      <c r="U5">
        <f>Assumptions!B8</f>
        <v/>
      </c>
    </row>
    <row r="6">
      <c r="A6" s="16" t="inlineStr">
        <is>
          <t>Fictional Cedar Lantern Storage</t>
        </is>
      </c>
      <c r="B6" s="16" t="inlineStr">
        <is>
          <t>Utilities</t>
        </is>
      </c>
      <c r="C6" s="35" t="n">
        <v>46082</v>
      </c>
      <c r="D6" s="36" t="n">
        <v>3800</v>
      </c>
      <c r="E6" s="36" t="n">
        <v>3650</v>
      </c>
      <c r="F6" s="19" t="inlineStr">
        <is>
          <t>Casey Example</t>
        </is>
      </c>
      <c r="G6" s="19" t="inlineStr">
        <is>
          <t>Reviewed</t>
        </is>
      </c>
      <c r="H6" s="35" t="n">
        <v>46122</v>
      </c>
      <c r="I6" s="16" t="inlineStr">
        <is>
          <t>Fictional March example; complete other account lines as needed.</t>
        </is>
      </c>
      <c r="J6" s="20">
        <f>IF(OR(A6="",B6=""),"",IFERROR(VLOOKUP(B6,Assumptions!$F$4:$G$15,2,FALSE),"Review account"))</f>
        <v/>
      </c>
      <c r="K6" s="34">
        <f>IF(OR(C6="",D6="",J6=""),"",IF(J6="Revenue",D6,IF(J6="Expense",-D6,"")))</f>
        <v/>
      </c>
      <c r="L6" s="34">
        <f>IF(OR(C6="",E6="",J6=""),"",IF(J6="Revenue",E6,IF(J6="Expense",-E6,"")))</f>
        <v/>
      </c>
      <c r="M6" s="34">
        <f>IF(OR(K6="",L6=""),"",L6-K6)</f>
        <v/>
      </c>
      <c r="N6" s="15">
        <f>IF(OR(K6="",M6=""),"",IFERROR(M6/ABS(K6),""))</f>
        <v/>
      </c>
      <c r="O6" s="21">
        <f>IF(A6="","",IFERROR(IF(OR(B6="",C6="",D6="",F6="",G6=""),"Review incomplete row",IF(YEAR(C6)&lt;&gt;Assumptions!$B$4,"Review period",IF(J6="Review account","Review account",IF(AND(D6=0,E6&lt;&gt;"",E6&gt;0),"Review unbudgeted actual",IF(AND(N6&lt;&gt;"",ABS(N6)&gt;=Assumptions!$B$6),"Review variance",IF(AND(G6="Needs review",H6=""),"Review missing due date",IF(AND(G6="Needs review",H6&lt;&gt;"",TODAY()&gt;H6),"Past due review",""))))))),"Review entry"))</f>
        <v/>
      </c>
      <c r="Q6">
        <f>IF(ROW()&lt;=6,Assumptions!D6,"")</f>
        <v/>
      </c>
      <c r="R6">
        <f>IF(ROW()&lt;=15,Assumptions!F6,"")</f>
        <v/>
      </c>
      <c r="S6">
        <f>IF(ROW()&lt;=7,Assumptions!I6,"")</f>
        <v/>
      </c>
      <c r="T6">
        <f>IF(ROW()&lt;=7,Assumptions!K6,"")</f>
        <v/>
      </c>
    </row>
    <row r="7">
      <c r="A7" s="16" t="inlineStr">
        <is>
          <t>Fictional Cedar Lantern Storage</t>
        </is>
      </c>
      <c r="B7" s="16" t="inlineStr">
        <is>
          <t>Repairs and Maintenance</t>
        </is>
      </c>
      <c r="C7" s="35" t="n">
        <v>46113</v>
      </c>
      <c r="D7" s="36" t="n">
        <v>4500</v>
      </c>
      <c r="E7" s="36" t="n">
        <v>6100</v>
      </c>
      <c r="F7" s="19" t="inlineStr">
        <is>
          <t>Riley Example</t>
        </is>
      </c>
      <c r="G7" s="19" t="inlineStr">
        <is>
          <t>Reviewed</t>
        </is>
      </c>
      <c r="H7" s="35" t="n">
        <v>46152</v>
      </c>
      <c r="I7" s="16" t="inlineStr">
        <is>
          <t>Fictional April example; complete other account lines as needed.</t>
        </is>
      </c>
      <c r="J7" s="22">
        <f>IF(OR(A7="",B7=""),"",IFERROR(VLOOKUP(B7,Assumptions!$F$4:$G$15,2,FALSE),"Review account"))</f>
        <v/>
      </c>
      <c r="K7" s="32">
        <f>IF(OR(C7="",D7="",J7=""),"",IF(J7="Revenue",D7,IF(J7="Expense",-D7,"")))</f>
        <v/>
      </c>
      <c r="L7" s="32">
        <f>IF(OR(C7="",E7="",J7=""),"",IF(J7="Revenue",E7,IF(J7="Expense",-E7,"")))</f>
        <v/>
      </c>
      <c r="M7" s="32">
        <f>IF(OR(K7="",L7=""),"",L7-K7)</f>
        <v/>
      </c>
      <c r="N7" s="12">
        <f>IF(OR(K7="",M7=""),"",IFERROR(M7/ABS(K7),""))</f>
        <v/>
      </c>
      <c r="O7" s="23">
        <f>IF(A7="","",IFERROR(IF(OR(B7="",C7="",D7="",F7="",G7=""),"Review incomplete row",IF(YEAR(C7)&lt;&gt;Assumptions!$B$4,"Review period",IF(J7="Review account","Review account",IF(AND(D7=0,E7&lt;&gt;"",E7&gt;0),"Review unbudgeted actual",IF(AND(N7&lt;&gt;"",ABS(N7)&gt;=Assumptions!$B$6),"Review variance",IF(AND(G7="Needs review",H7=""),"Review missing due date",IF(AND(G7="Needs review",H7&lt;&gt;"",TODAY()&gt;H7),"Past due review",""))))))),"Review entry"))</f>
        <v/>
      </c>
      <c r="Q7">
        <f>IF(ROW()&lt;=6,Assumptions!D6,"")</f>
        <v/>
      </c>
      <c r="R7">
        <f>IF(ROW()&lt;=15,Assumptions!F7,"")</f>
        <v/>
      </c>
      <c r="S7">
        <f>IF(ROW()&lt;=7,Assumptions!I7,"")</f>
        <v/>
      </c>
      <c r="T7">
        <f>IF(ROW()&lt;=7,Assumptions!K7,"")</f>
        <v/>
      </c>
    </row>
    <row r="8">
      <c r="A8" s="16" t="inlineStr">
        <is>
          <t>Fictional Cedar Lantern Storage</t>
        </is>
      </c>
      <c r="B8" s="16" t="inlineStr">
        <is>
          <t>Net Rental Revenue</t>
        </is>
      </c>
      <c r="C8" s="35" t="n">
        <v>46143</v>
      </c>
      <c r="D8" s="36" t="n">
        <v>49000</v>
      </c>
      <c r="E8" s="36" t="n">
        <v>50100</v>
      </c>
      <c r="F8" s="19" t="inlineStr">
        <is>
          <t>Alex Example</t>
        </is>
      </c>
      <c r="G8" s="19" t="inlineStr">
        <is>
          <t>Reviewed</t>
        </is>
      </c>
      <c r="H8" s="35" t="n">
        <v>46183</v>
      </c>
      <c r="I8" s="16" t="inlineStr">
        <is>
          <t>Fictional May example; complete other account lines as needed.</t>
        </is>
      </c>
      <c r="J8" s="20">
        <f>IF(OR(A8="",B8=""),"",IFERROR(VLOOKUP(B8,Assumptions!$F$4:$G$15,2,FALSE),"Review account"))</f>
        <v/>
      </c>
      <c r="K8" s="34">
        <f>IF(OR(C8="",D8="",J8=""),"",IF(J8="Revenue",D8,IF(J8="Expense",-D8,"")))</f>
        <v/>
      </c>
      <c r="L8" s="34">
        <f>IF(OR(C8="",E8="",J8=""),"",IF(J8="Revenue",E8,IF(J8="Expense",-E8,"")))</f>
        <v/>
      </c>
      <c r="M8" s="34">
        <f>IF(OR(K8="",L8=""),"",L8-K8)</f>
        <v/>
      </c>
      <c r="N8" s="15">
        <f>IF(OR(K8="",M8=""),"",IFERROR(M8/ABS(K8),""))</f>
        <v/>
      </c>
      <c r="O8" s="21">
        <f>IF(A8="","",IFERROR(IF(OR(B8="",C8="",D8="",F8="",G8=""),"Review incomplete row",IF(YEAR(C8)&lt;&gt;Assumptions!$B$4,"Review period",IF(J8="Review account","Review account",IF(AND(D8=0,E8&lt;&gt;"",E8&gt;0),"Review unbudgeted actual",IF(AND(N8&lt;&gt;"",ABS(N8)&gt;=Assumptions!$B$6),"Review variance",IF(AND(G8="Needs review",H8=""),"Review missing due date",IF(AND(G8="Needs review",H8&lt;&gt;"",TODAY()&gt;H8),"Past due review",""))))))),"Review entry"))</f>
        <v/>
      </c>
      <c r="Q8">
        <f>IF(ROW()&lt;=6,Assumptions!D6,"")</f>
        <v/>
      </c>
      <c r="R8">
        <f>IF(ROW()&lt;=15,Assumptions!F8,"")</f>
        <v/>
      </c>
      <c r="S8">
        <f>IF(ROW()&lt;=7,Assumptions!I7,"")</f>
        <v/>
      </c>
      <c r="T8">
        <f>IF(ROW()&lt;=7,Assumptions!K7,"")</f>
        <v/>
      </c>
    </row>
    <row r="9">
      <c r="A9" s="16" t="inlineStr">
        <is>
          <t>Fictional Cedar Lantern Storage</t>
        </is>
      </c>
      <c r="B9" s="16" t="inlineStr">
        <is>
          <t>Insurance</t>
        </is>
      </c>
      <c r="C9" s="35" t="n">
        <v>46174</v>
      </c>
      <c r="D9" s="36" t="n">
        <v>4100</v>
      </c>
      <c r="E9" s="36" t="n">
        <v>4100</v>
      </c>
      <c r="F9" s="19" t="inlineStr">
        <is>
          <t>Morgan Example</t>
        </is>
      </c>
      <c r="G9" s="19" t="inlineStr">
        <is>
          <t>Reviewed</t>
        </is>
      </c>
      <c r="H9" s="35" t="n">
        <v>46213</v>
      </c>
      <c r="I9" s="16" t="inlineStr">
        <is>
          <t>Fictional June example; complete other account lines as needed.</t>
        </is>
      </c>
      <c r="J9" s="22">
        <f>IF(OR(A9="",B9=""),"",IFERROR(VLOOKUP(B9,Assumptions!$F$4:$G$15,2,FALSE),"Review account"))</f>
        <v/>
      </c>
      <c r="K9" s="32">
        <f>IF(OR(C9="",D9="",J9=""),"",IF(J9="Revenue",D9,IF(J9="Expense",-D9,"")))</f>
        <v/>
      </c>
      <c r="L9" s="32">
        <f>IF(OR(C9="",E9="",J9=""),"",IF(J9="Revenue",E9,IF(J9="Expense",-E9,"")))</f>
        <v/>
      </c>
      <c r="M9" s="32">
        <f>IF(OR(K9="",L9=""),"",L9-K9)</f>
        <v/>
      </c>
      <c r="N9" s="12">
        <f>IF(OR(K9="",M9=""),"",IFERROR(M9/ABS(K9),""))</f>
        <v/>
      </c>
      <c r="O9" s="23">
        <f>IF(A9="","",IFERROR(IF(OR(B9="",C9="",D9="",F9="",G9=""),"Review incomplete row",IF(YEAR(C9)&lt;&gt;Assumptions!$B$4,"Review period",IF(J9="Review account","Review account",IF(AND(D9=0,E9&lt;&gt;"",E9&gt;0),"Review unbudgeted actual",IF(AND(N9&lt;&gt;"",ABS(N9)&gt;=Assumptions!$B$6),"Review variance",IF(AND(G9="Needs review",H9=""),"Review missing due date",IF(AND(G9="Needs review",H9&lt;&gt;"",TODAY()&gt;H9),"Past due review",""))))))),"Review entry"))</f>
        <v/>
      </c>
      <c r="Q9">
        <f>IF(ROW()&lt;=6,Assumptions!D6,"")</f>
        <v/>
      </c>
      <c r="R9">
        <f>IF(ROW()&lt;=15,Assumptions!F9,"")</f>
        <v/>
      </c>
      <c r="S9">
        <f>IF(ROW()&lt;=7,Assumptions!I7,"")</f>
        <v/>
      </c>
      <c r="T9">
        <f>IF(ROW()&lt;=7,Assumptions!K7,"")</f>
        <v/>
      </c>
    </row>
    <row r="10">
      <c r="A10" s="16" t="inlineStr">
        <is>
          <t>Fictional Cedar Lantern Storage</t>
        </is>
      </c>
      <c r="B10" s="16" t="inlineStr">
        <is>
          <t>Late and Other Fees</t>
        </is>
      </c>
      <c r="C10" s="35" t="n">
        <v>46204</v>
      </c>
      <c r="D10" s="36" t="n">
        <v>2600</v>
      </c>
      <c r="E10" s="36" t="n">
        <v>2750</v>
      </c>
      <c r="F10" s="19" t="inlineStr">
        <is>
          <t>Casey Example</t>
        </is>
      </c>
      <c r="G10" s="19" t="inlineStr">
        <is>
          <t>Reviewed</t>
        </is>
      </c>
      <c r="H10" s="35" t="n">
        <v>46244</v>
      </c>
      <c r="I10" s="16" t="inlineStr">
        <is>
          <t>Fictional July example; complete other account lines as needed.</t>
        </is>
      </c>
      <c r="J10" s="20">
        <f>IF(OR(A10="",B10=""),"",IFERROR(VLOOKUP(B10,Assumptions!$F$4:$G$15,2,FALSE),"Review account"))</f>
        <v/>
      </c>
      <c r="K10" s="34">
        <f>IF(OR(C10="",D10="",J10=""),"",IF(J10="Revenue",D10,IF(J10="Expense",-D10,"")))</f>
        <v/>
      </c>
      <c r="L10" s="34">
        <f>IF(OR(C10="",E10="",J10=""),"",IF(J10="Revenue",E10,IF(J10="Expense",-E10,"")))</f>
        <v/>
      </c>
      <c r="M10" s="34">
        <f>IF(OR(K10="",L10=""),"",L10-K10)</f>
        <v/>
      </c>
      <c r="N10" s="15">
        <f>IF(OR(K10="",M10=""),"",IFERROR(M10/ABS(K10),""))</f>
        <v/>
      </c>
      <c r="O10" s="21">
        <f>IF(A10="","",IFERROR(IF(OR(B10="",C10="",D10="",F10="",G10=""),"Review incomplete row",IF(YEAR(C10)&lt;&gt;Assumptions!$B$4,"Review period",IF(J10="Review account","Review account",IF(AND(D10=0,E10&lt;&gt;"",E10&gt;0),"Review unbudgeted actual",IF(AND(N10&lt;&gt;"",ABS(N10)&gt;=Assumptions!$B$6),"Review variance",IF(AND(G10="Needs review",H10=""),"Review missing due date",IF(AND(G10="Needs review",H10&lt;&gt;"",TODAY()&gt;H10),"Past due review",""))))))),"Review entry"))</f>
        <v/>
      </c>
      <c r="Q10">
        <f>IF(ROW()&lt;=6,Assumptions!D6,"")</f>
        <v/>
      </c>
      <c r="R10">
        <f>IF(ROW()&lt;=15,Assumptions!F10,"")</f>
        <v/>
      </c>
      <c r="S10">
        <f>IF(ROW()&lt;=7,Assumptions!I7,"")</f>
        <v/>
      </c>
      <c r="T10">
        <f>IF(ROW()&lt;=7,Assumptions!K7,"")</f>
        <v/>
      </c>
    </row>
    <row r="11">
      <c r="A11" s="16" t="inlineStr">
        <is>
          <t>Fictional Cedar Lantern Storage</t>
        </is>
      </c>
      <c r="B11" s="16" t="inlineStr">
        <is>
          <t>Marketing</t>
        </is>
      </c>
      <c r="C11" s="35" t="n">
        <v>46235</v>
      </c>
      <c r="D11" s="36" t="n">
        <v>0</v>
      </c>
      <c r="E11" s="36" t="n">
        <v>2500</v>
      </c>
      <c r="F11" s="19" t="inlineStr">
        <is>
          <t>Riley Example</t>
        </is>
      </c>
      <c r="G11" s="19" t="inlineStr">
        <is>
          <t>Needs review</t>
        </is>
      </c>
      <c r="H11" s="35" t="n">
        <v>46275</v>
      </c>
      <c r="I11" s="16" t="inlineStr">
        <is>
          <t>Fictional August example; complete other account lines as needed.</t>
        </is>
      </c>
      <c r="J11" s="22">
        <f>IF(OR(A11="",B11=""),"",IFERROR(VLOOKUP(B11,Assumptions!$F$4:$G$15,2,FALSE),"Review account"))</f>
        <v/>
      </c>
      <c r="K11" s="32">
        <f>IF(OR(C11="",D11="",J11=""),"",IF(J11="Revenue",D11,IF(J11="Expense",-D11,"")))</f>
        <v/>
      </c>
      <c r="L11" s="32">
        <f>IF(OR(C11="",E11="",J11=""),"",IF(J11="Revenue",E11,IF(J11="Expense",-E11,"")))</f>
        <v/>
      </c>
      <c r="M11" s="32">
        <f>IF(OR(K11="",L11=""),"",L11-K11)</f>
        <v/>
      </c>
      <c r="N11" s="12">
        <f>IF(OR(K11="",M11=""),"",IFERROR(M11/ABS(K11),""))</f>
        <v/>
      </c>
      <c r="O11" s="23">
        <f>IF(A11="","",IFERROR(IF(OR(B11="",C11="",D11="",F11="",G11=""),"Review incomplete row",IF(YEAR(C11)&lt;&gt;Assumptions!$B$4,"Review period",IF(J11="Review account","Review account",IF(AND(D11=0,E11&lt;&gt;"",E11&gt;0),"Review unbudgeted actual",IF(AND(N11&lt;&gt;"",ABS(N11)&gt;=Assumptions!$B$6),"Review variance",IF(AND(G11="Needs review",H11=""),"Review missing due date",IF(AND(G11="Needs review",H11&lt;&gt;"",TODAY()&gt;H11),"Past due review",""))))))),"Review entry"))</f>
        <v/>
      </c>
      <c r="Q11">
        <f>IF(ROW()&lt;=6,Assumptions!D6,"")</f>
        <v/>
      </c>
      <c r="R11">
        <f>IF(ROW()&lt;=15,Assumptions!F11,"")</f>
        <v/>
      </c>
      <c r="S11">
        <f>IF(ROW()&lt;=7,Assumptions!I7,"")</f>
        <v/>
      </c>
      <c r="T11">
        <f>IF(ROW()&lt;=7,Assumptions!K7,"")</f>
        <v/>
      </c>
    </row>
    <row r="12">
      <c r="A12" s="16" t="inlineStr">
        <is>
          <t>Fictional Cedar Lantern Storage</t>
        </is>
      </c>
      <c r="B12" s="16" t="inlineStr">
        <is>
          <t>Net Rental Revenue</t>
        </is>
      </c>
      <c r="C12" s="35" t="n">
        <v>46266</v>
      </c>
      <c r="D12" s="36" t="n">
        <v>52000</v>
      </c>
      <c r="E12" s="36" t="n"/>
      <c r="F12" s="19" t="inlineStr">
        <is>
          <t>Alex Example</t>
        </is>
      </c>
      <c r="G12" s="19" t="inlineStr">
        <is>
          <t>Entered</t>
        </is>
      </c>
      <c r="H12" s="35" t="n">
        <v>46305</v>
      </c>
      <c r="I12" s="16" t="inlineStr">
        <is>
          <t>Fictional September example; complete other account lines as needed.</t>
        </is>
      </c>
      <c r="J12" s="20">
        <f>IF(OR(A12="",B12=""),"",IFERROR(VLOOKUP(B12,Assumptions!$F$4:$G$15,2,FALSE),"Review account"))</f>
        <v/>
      </c>
      <c r="K12" s="34">
        <f>IF(OR(C12="",D12="",J12=""),"",IF(J12="Revenue",D12,IF(J12="Expense",-D12,"")))</f>
        <v/>
      </c>
      <c r="L12" s="34">
        <f>IF(OR(C12="",E12="",J12=""),"",IF(J12="Revenue",E12,IF(J12="Expense",-E12,"")))</f>
        <v/>
      </c>
      <c r="M12" s="34">
        <f>IF(OR(K12="",L12=""),"",L12-K12)</f>
        <v/>
      </c>
      <c r="N12" s="15">
        <f>IF(OR(K12="",M12=""),"",IFERROR(M12/ABS(K12),""))</f>
        <v/>
      </c>
      <c r="O12" s="21">
        <f>IF(A12="","",IFERROR(IF(OR(B12="",C12="",D12="",F12="",G12=""),"Review incomplete row",IF(YEAR(C12)&lt;&gt;Assumptions!$B$4,"Review period",IF(J12="Review account","Review account",IF(AND(D12=0,E12&lt;&gt;"",E12&gt;0),"Review unbudgeted actual",IF(AND(N12&lt;&gt;"",ABS(N12)&gt;=Assumptions!$B$6),"Review variance",IF(AND(G12="Needs review",H12=""),"Review missing due date",IF(AND(G12="Needs review",H12&lt;&gt;"",TODAY()&gt;H12),"Past due review",""))))))),"Review entry"))</f>
        <v/>
      </c>
      <c r="Q12">
        <f>IF(ROW()&lt;=6,Assumptions!D6,"")</f>
        <v/>
      </c>
      <c r="R12">
        <f>IF(ROW()&lt;=15,Assumptions!F12,"")</f>
        <v/>
      </c>
      <c r="S12">
        <f>IF(ROW()&lt;=7,Assumptions!I7,"")</f>
        <v/>
      </c>
      <c r="T12">
        <f>IF(ROW()&lt;=7,Assumptions!K7,"")</f>
        <v/>
      </c>
    </row>
    <row r="13">
      <c r="A13" s="16" t="inlineStr">
        <is>
          <t>Fictional Cedar Lantern Storage</t>
        </is>
      </c>
      <c r="B13" s="16" t="inlineStr">
        <is>
          <t>Property Taxes</t>
        </is>
      </c>
      <c r="C13" s="35" t="n">
        <v>46296</v>
      </c>
      <c r="D13" s="36" t="n">
        <v>12500</v>
      </c>
      <c r="E13" s="36" t="n"/>
      <c r="F13" s="19" t="inlineStr">
        <is>
          <t>Morgan Example</t>
        </is>
      </c>
      <c r="G13" s="19" t="inlineStr">
        <is>
          <t>Entered</t>
        </is>
      </c>
      <c r="H13" s="35" t="n">
        <v>46336</v>
      </c>
      <c r="I13" s="16" t="inlineStr">
        <is>
          <t>Fictional October example; complete other account lines as needed.</t>
        </is>
      </c>
      <c r="J13" s="22">
        <f>IF(OR(A13="",B13=""),"",IFERROR(VLOOKUP(B13,Assumptions!$F$4:$G$15,2,FALSE),"Review account"))</f>
        <v/>
      </c>
      <c r="K13" s="32">
        <f>IF(OR(C13="",D13="",J13=""),"",IF(J13="Revenue",D13,IF(J13="Expense",-D13,"")))</f>
        <v/>
      </c>
      <c r="L13" s="32">
        <f>IF(OR(C13="",E13="",J13=""),"",IF(J13="Revenue",E13,IF(J13="Expense",-E13,"")))</f>
        <v/>
      </c>
      <c r="M13" s="32">
        <f>IF(OR(K13="",L13=""),"",L13-K13)</f>
        <v/>
      </c>
      <c r="N13" s="12">
        <f>IF(OR(K13="",M13=""),"",IFERROR(M13/ABS(K13),""))</f>
        <v/>
      </c>
      <c r="O13" s="23">
        <f>IF(A13="","",IFERROR(IF(OR(B13="",C13="",D13="",F13="",G13=""),"Review incomplete row",IF(YEAR(C13)&lt;&gt;Assumptions!$B$4,"Review period",IF(J13="Review account","Review account",IF(AND(D13=0,E13&lt;&gt;"",E13&gt;0),"Review unbudgeted actual",IF(AND(N13&lt;&gt;"",ABS(N13)&gt;=Assumptions!$B$6),"Review variance",IF(AND(G13="Needs review",H13=""),"Review missing due date",IF(AND(G13="Needs review",H13&lt;&gt;"",TODAY()&gt;H13),"Past due review",""))))))),"Review entry"))</f>
        <v/>
      </c>
      <c r="Q13">
        <f>IF(ROW()&lt;=6,Assumptions!D6,"")</f>
        <v/>
      </c>
      <c r="R13">
        <f>IF(ROW()&lt;=15,Assumptions!F13,"")</f>
        <v/>
      </c>
      <c r="S13">
        <f>IF(ROW()&lt;=7,Assumptions!I7,"")</f>
        <v/>
      </c>
      <c r="T13">
        <f>IF(ROW()&lt;=7,Assumptions!K7,"")</f>
        <v/>
      </c>
    </row>
    <row r="14">
      <c r="A14" s="16" t="inlineStr">
        <is>
          <t>Fictional Cedar Lantern Storage</t>
        </is>
      </c>
      <c r="B14" s="16" t="inlineStr">
        <is>
          <t>Retail Merchandise</t>
        </is>
      </c>
      <c r="C14" s="35" t="n">
        <v>46327</v>
      </c>
      <c r="D14" s="36" t="n">
        <v>1800</v>
      </c>
      <c r="E14" s="36" t="n"/>
      <c r="F14" s="19" t="inlineStr">
        <is>
          <t>Casey Example</t>
        </is>
      </c>
      <c r="G14" s="19" t="inlineStr">
        <is>
          <t>Entered</t>
        </is>
      </c>
      <c r="H14" s="35" t="n">
        <v>46366</v>
      </c>
      <c r="I14" s="16" t="inlineStr">
        <is>
          <t>Fictional November example; complete other account lines as needed.</t>
        </is>
      </c>
      <c r="J14" s="20">
        <f>IF(OR(A14="",B14=""),"",IFERROR(VLOOKUP(B14,Assumptions!$F$4:$G$15,2,FALSE),"Review account"))</f>
        <v/>
      </c>
      <c r="K14" s="34">
        <f>IF(OR(C14="",D14="",J14=""),"",IF(J14="Revenue",D14,IF(J14="Expense",-D14,"")))</f>
        <v/>
      </c>
      <c r="L14" s="34">
        <f>IF(OR(C14="",E14="",J14=""),"",IF(J14="Revenue",E14,IF(J14="Expense",-E14,"")))</f>
        <v/>
      </c>
      <c r="M14" s="34">
        <f>IF(OR(K14="",L14=""),"",L14-K14)</f>
        <v/>
      </c>
      <c r="N14" s="15">
        <f>IF(OR(K14="",M14=""),"",IFERROR(M14/ABS(K14),""))</f>
        <v/>
      </c>
      <c r="O14" s="21">
        <f>IF(A14="","",IFERROR(IF(OR(B14="",C14="",D14="",F14="",G14=""),"Review incomplete row",IF(YEAR(C14)&lt;&gt;Assumptions!$B$4,"Review period",IF(J14="Review account","Review account",IF(AND(D14=0,E14&lt;&gt;"",E14&gt;0),"Review unbudgeted actual",IF(AND(N14&lt;&gt;"",ABS(N14)&gt;=Assumptions!$B$6),"Review variance",IF(AND(G14="Needs review",H14=""),"Review missing due date",IF(AND(G14="Needs review",H14&lt;&gt;"",TODAY()&gt;H14),"Past due review",""))))))),"Review entry"))</f>
        <v/>
      </c>
      <c r="Q14">
        <f>IF(ROW()&lt;=6,Assumptions!D6,"")</f>
        <v/>
      </c>
      <c r="R14">
        <f>IF(ROW()&lt;=15,Assumptions!F14,"")</f>
        <v/>
      </c>
      <c r="S14">
        <f>IF(ROW()&lt;=7,Assumptions!I7,"")</f>
        <v/>
      </c>
      <c r="T14">
        <f>IF(ROW()&lt;=7,Assumptions!K7,"")</f>
        <v/>
      </c>
    </row>
    <row r="15">
      <c r="A15" s="16" t="inlineStr">
        <is>
          <t>Fictional Cedar Lantern Storage</t>
        </is>
      </c>
      <c r="B15" s="16" t="inlineStr">
        <is>
          <t>Waste and Grounds</t>
        </is>
      </c>
      <c r="C15" s="35" t="n">
        <v>46357</v>
      </c>
      <c r="D15" s="36" t="n">
        <v>2400</v>
      </c>
      <c r="E15" s="36" t="n"/>
      <c r="F15" s="19" t="inlineStr">
        <is>
          <t>Riley Example</t>
        </is>
      </c>
      <c r="G15" s="19" t="inlineStr">
        <is>
          <t>Entered</t>
        </is>
      </c>
      <c r="H15" s="35" t="n">
        <v>46397</v>
      </c>
      <c r="I15" s="16" t="inlineStr">
        <is>
          <t>Fictional December example; complete other account lines as needed.</t>
        </is>
      </c>
      <c r="J15" s="22">
        <f>IF(OR(A15="",B15=""),"",IFERROR(VLOOKUP(B15,Assumptions!$F$4:$G$15,2,FALSE),"Review account"))</f>
        <v/>
      </c>
      <c r="K15" s="32">
        <f>IF(OR(C15="",D15="",J15=""),"",IF(J15="Revenue",D15,IF(J15="Expense",-D15,"")))</f>
        <v/>
      </c>
      <c r="L15" s="32">
        <f>IF(OR(C15="",E15="",J15=""),"",IF(J15="Revenue",E15,IF(J15="Expense",-E15,"")))</f>
        <v/>
      </c>
      <c r="M15" s="32">
        <f>IF(OR(K15="",L15=""),"",L15-K15)</f>
        <v/>
      </c>
      <c r="N15" s="12">
        <f>IF(OR(K15="",M15=""),"",IFERROR(M15/ABS(K15),""))</f>
        <v/>
      </c>
      <c r="O15" s="23">
        <f>IF(A15="","",IFERROR(IF(OR(B15="",C15="",D15="",F15="",G15=""),"Review incomplete row",IF(YEAR(C15)&lt;&gt;Assumptions!$B$4,"Review period",IF(J15="Review account","Review account",IF(AND(D15=0,E15&lt;&gt;"",E15&gt;0),"Review unbudgeted actual",IF(AND(N15&lt;&gt;"",ABS(N15)&gt;=Assumptions!$B$6),"Review variance",IF(AND(G15="Needs review",H15=""),"Review missing due date",IF(AND(G15="Needs review",H15&lt;&gt;"",TODAY()&gt;H15),"Past due review",""))))))),"Review entry"))</f>
        <v/>
      </c>
      <c r="Q15">
        <f>IF(ROW()&lt;=6,Assumptions!D6,"")</f>
        <v/>
      </c>
      <c r="R15">
        <f>IF(ROW()&lt;=15,Assumptions!F15,"")</f>
        <v/>
      </c>
      <c r="S15">
        <f>IF(ROW()&lt;=7,Assumptions!I7,"")</f>
        <v/>
      </c>
      <c r="T15">
        <f>IF(ROW()&lt;=7,Assumptions!K7,"")</f>
        <v/>
      </c>
    </row>
    <row r="16">
      <c r="A16" s="16" t="n"/>
      <c r="B16" s="16" t="n"/>
      <c r="C16" s="35" t="n"/>
      <c r="D16" s="36" t="n"/>
      <c r="E16" s="36" t="n"/>
      <c r="F16" s="19" t="n"/>
      <c r="G16" s="19" t="n"/>
      <c r="H16" s="35" t="n"/>
      <c r="I16" s="16" t="n"/>
      <c r="J16" s="20">
        <f>IF(OR(A16="",B16=""),"",IFERROR(VLOOKUP(B16,Assumptions!$F$4:$G$15,2,FALSE),"Review account"))</f>
        <v/>
      </c>
      <c r="K16" s="34">
        <f>IF(OR(C16="",D16="",J16=""),"",IF(J16="Revenue",D16,IF(J16="Expense",-D16,"")))</f>
        <v/>
      </c>
      <c r="L16" s="34">
        <f>IF(OR(C16="",E16="",J16=""),"",IF(J16="Revenue",E16,IF(J16="Expense",-E16,"")))</f>
        <v/>
      </c>
      <c r="M16" s="34">
        <f>IF(OR(K16="",L16=""),"",L16-K16)</f>
        <v/>
      </c>
      <c r="N16" s="15">
        <f>IF(OR(K16="",M16=""),"",IFERROR(M16/ABS(K16),""))</f>
        <v/>
      </c>
      <c r="O16" s="21">
        <f>IF(A16="","",IFERROR(IF(OR(B16="",C16="",D16="",F16="",G16=""),"Review incomplete row",IF(YEAR(C16)&lt;&gt;Assumptions!$B$4,"Review period",IF(J16="Review account","Review account",IF(AND(D16=0,E16&lt;&gt;"",E16&gt;0),"Review unbudgeted actual",IF(AND(N16&lt;&gt;"",ABS(N16)&gt;=Assumptions!$B$6),"Review variance",IF(AND(G16="Needs review",H16=""),"Review missing due date",IF(AND(G16="Needs review",H16&lt;&gt;"",TODAY()&gt;H16),"Past due review",""))))))),"Review entry"))</f>
        <v/>
      </c>
      <c r="Q16">
        <f>IF(ROW()&lt;=6,Assumptions!D6,"")</f>
        <v/>
      </c>
      <c r="R16">
        <f>IF(ROW()&lt;=15,Assumptions!F15,"")</f>
        <v/>
      </c>
      <c r="S16">
        <f>IF(ROW()&lt;=7,Assumptions!I7,"")</f>
        <v/>
      </c>
      <c r="T16">
        <f>IF(ROW()&lt;=7,Assumptions!K7,"")</f>
        <v/>
      </c>
    </row>
    <row r="17">
      <c r="A17" s="16" t="n"/>
      <c r="B17" s="16" t="n"/>
      <c r="C17" s="35" t="n"/>
      <c r="D17" s="36" t="n"/>
      <c r="E17" s="36" t="n"/>
      <c r="F17" s="19" t="n"/>
      <c r="G17" s="19" t="n"/>
      <c r="H17" s="35" t="n"/>
      <c r="I17" s="16" t="n"/>
      <c r="J17" s="22">
        <f>IF(OR(A17="",B17=""),"",IFERROR(VLOOKUP(B17,Assumptions!$F$4:$G$15,2,FALSE),"Review account"))</f>
        <v/>
      </c>
      <c r="K17" s="32">
        <f>IF(OR(C17="",D17="",J17=""),"",IF(J17="Revenue",D17,IF(J17="Expense",-D17,"")))</f>
        <v/>
      </c>
      <c r="L17" s="32">
        <f>IF(OR(C17="",E17="",J17=""),"",IF(J17="Revenue",E17,IF(J17="Expense",-E17,"")))</f>
        <v/>
      </c>
      <c r="M17" s="32">
        <f>IF(OR(K17="",L17=""),"",L17-K17)</f>
        <v/>
      </c>
      <c r="N17" s="12">
        <f>IF(OR(K17="",M17=""),"",IFERROR(M17/ABS(K17),""))</f>
        <v/>
      </c>
      <c r="O17" s="23">
        <f>IF(A17="","",IFERROR(IF(OR(B17="",C17="",D17="",F17="",G17=""),"Review incomplete row",IF(YEAR(C17)&lt;&gt;Assumptions!$B$4,"Review period",IF(J17="Review account","Review account",IF(AND(D17=0,E17&lt;&gt;"",E17&gt;0),"Review unbudgeted actual",IF(AND(N17&lt;&gt;"",ABS(N17)&gt;=Assumptions!$B$6),"Review variance",IF(AND(G17="Needs review",H17=""),"Review missing due date",IF(AND(G17="Needs review",H17&lt;&gt;"",TODAY()&gt;H17),"Past due review",""))))))),"Review entry"))</f>
        <v/>
      </c>
      <c r="Q17">
        <f>IF(ROW()&lt;=6,Assumptions!D6,"")</f>
        <v/>
      </c>
      <c r="R17">
        <f>IF(ROW()&lt;=15,Assumptions!F15,"")</f>
        <v/>
      </c>
      <c r="S17">
        <f>IF(ROW()&lt;=7,Assumptions!I7,"")</f>
        <v/>
      </c>
      <c r="T17">
        <f>IF(ROW()&lt;=7,Assumptions!K7,"")</f>
        <v/>
      </c>
    </row>
    <row r="18">
      <c r="A18" s="16" t="n"/>
      <c r="B18" s="16" t="n"/>
      <c r="C18" s="35" t="n"/>
      <c r="D18" s="36" t="n"/>
      <c r="E18" s="36" t="n"/>
      <c r="F18" s="19" t="n"/>
      <c r="G18" s="19" t="n"/>
      <c r="H18" s="35" t="n"/>
      <c r="I18" s="16" t="n"/>
      <c r="J18" s="20">
        <f>IF(OR(A18="",B18=""),"",IFERROR(VLOOKUP(B18,Assumptions!$F$4:$G$15,2,FALSE),"Review account"))</f>
        <v/>
      </c>
      <c r="K18" s="34">
        <f>IF(OR(C18="",D18="",J18=""),"",IF(J18="Revenue",D18,IF(J18="Expense",-D18,"")))</f>
        <v/>
      </c>
      <c r="L18" s="34">
        <f>IF(OR(C18="",E18="",J18=""),"",IF(J18="Revenue",E18,IF(J18="Expense",-E18,"")))</f>
        <v/>
      </c>
      <c r="M18" s="34">
        <f>IF(OR(K18="",L18=""),"",L18-K18)</f>
        <v/>
      </c>
      <c r="N18" s="15">
        <f>IF(OR(K18="",M18=""),"",IFERROR(M18/ABS(K18),""))</f>
        <v/>
      </c>
      <c r="O18" s="21">
        <f>IF(A18="","",IFERROR(IF(OR(B18="",C18="",D18="",F18="",G18=""),"Review incomplete row",IF(YEAR(C18)&lt;&gt;Assumptions!$B$4,"Review period",IF(J18="Review account","Review account",IF(AND(D18=0,E18&lt;&gt;"",E18&gt;0),"Review unbudgeted actual",IF(AND(N18&lt;&gt;"",ABS(N18)&gt;=Assumptions!$B$6),"Review variance",IF(AND(G18="Needs review",H18=""),"Review missing due date",IF(AND(G18="Needs review",H18&lt;&gt;"",TODAY()&gt;H18),"Past due review",""))))))),"Review entry"))</f>
        <v/>
      </c>
      <c r="Q18">
        <f>IF(ROW()&lt;=6,Assumptions!D6,"")</f>
        <v/>
      </c>
      <c r="R18">
        <f>IF(ROW()&lt;=15,Assumptions!F15,"")</f>
        <v/>
      </c>
      <c r="S18">
        <f>IF(ROW()&lt;=7,Assumptions!I7,"")</f>
        <v/>
      </c>
      <c r="T18">
        <f>IF(ROW()&lt;=7,Assumptions!K7,"")</f>
        <v/>
      </c>
    </row>
    <row r="19">
      <c r="A19" s="16" t="n"/>
      <c r="B19" s="16" t="n"/>
      <c r="C19" s="35" t="n"/>
      <c r="D19" s="36" t="n"/>
      <c r="E19" s="36" t="n"/>
      <c r="F19" s="19" t="n"/>
      <c r="G19" s="19" t="n"/>
      <c r="H19" s="35" t="n"/>
      <c r="I19" s="16" t="n"/>
      <c r="J19" s="22">
        <f>IF(OR(A19="",B19=""),"",IFERROR(VLOOKUP(B19,Assumptions!$F$4:$G$15,2,FALSE),"Review account"))</f>
        <v/>
      </c>
      <c r="K19" s="32">
        <f>IF(OR(C19="",D19="",J19=""),"",IF(J19="Revenue",D19,IF(J19="Expense",-D19,"")))</f>
        <v/>
      </c>
      <c r="L19" s="32">
        <f>IF(OR(C19="",E19="",J19=""),"",IF(J19="Revenue",E19,IF(J19="Expense",-E19,"")))</f>
        <v/>
      </c>
      <c r="M19" s="32">
        <f>IF(OR(K19="",L19=""),"",L19-K19)</f>
        <v/>
      </c>
      <c r="N19" s="12">
        <f>IF(OR(K19="",M19=""),"",IFERROR(M19/ABS(K19),""))</f>
        <v/>
      </c>
      <c r="O19" s="23">
        <f>IF(A19="","",IFERROR(IF(OR(B19="",C19="",D19="",F19="",G19=""),"Review incomplete row",IF(YEAR(C19)&lt;&gt;Assumptions!$B$4,"Review period",IF(J19="Review account","Review account",IF(AND(D19=0,E19&lt;&gt;"",E19&gt;0),"Review unbudgeted actual",IF(AND(N19&lt;&gt;"",ABS(N19)&gt;=Assumptions!$B$6),"Review variance",IF(AND(G19="Needs review",H19=""),"Review missing due date",IF(AND(G19="Needs review",H19&lt;&gt;"",TODAY()&gt;H19),"Past due review",""))))))),"Review entry"))</f>
        <v/>
      </c>
      <c r="Q19">
        <f>IF(ROW()&lt;=6,Assumptions!D6,"")</f>
        <v/>
      </c>
      <c r="R19">
        <f>IF(ROW()&lt;=15,Assumptions!F15,"")</f>
        <v/>
      </c>
      <c r="S19">
        <f>IF(ROW()&lt;=7,Assumptions!I7,"")</f>
        <v/>
      </c>
      <c r="T19">
        <f>IF(ROW()&lt;=7,Assumptions!K7,"")</f>
        <v/>
      </c>
    </row>
    <row r="20">
      <c r="A20" s="16" t="n"/>
      <c r="B20" s="16" t="n"/>
      <c r="C20" s="35" t="n"/>
      <c r="D20" s="36" t="n"/>
      <c r="E20" s="36" t="n"/>
      <c r="F20" s="19" t="n"/>
      <c r="G20" s="19" t="n"/>
      <c r="H20" s="35" t="n"/>
      <c r="I20" s="16" t="n"/>
      <c r="J20" s="20">
        <f>IF(OR(A20="",B20=""),"",IFERROR(VLOOKUP(B20,Assumptions!$F$4:$G$15,2,FALSE),"Review account"))</f>
        <v/>
      </c>
      <c r="K20" s="34">
        <f>IF(OR(C20="",D20="",J20=""),"",IF(J20="Revenue",D20,IF(J20="Expense",-D20,"")))</f>
        <v/>
      </c>
      <c r="L20" s="34">
        <f>IF(OR(C20="",E20="",J20=""),"",IF(J20="Revenue",E20,IF(J20="Expense",-E20,"")))</f>
        <v/>
      </c>
      <c r="M20" s="34">
        <f>IF(OR(K20="",L20=""),"",L20-K20)</f>
        <v/>
      </c>
      <c r="N20" s="15">
        <f>IF(OR(K20="",M20=""),"",IFERROR(M20/ABS(K20),""))</f>
        <v/>
      </c>
      <c r="O20" s="21">
        <f>IF(A20="","",IFERROR(IF(OR(B20="",C20="",D20="",F20="",G20=""),"Review incomplete row",IF(YEAR(C20)&lt;&gt;Assumptions!$B$4,"Review period",IF(J20="Review account","Review account",IF(AND(D20=0,E20&lt;&gt;"",E20&gt;0),"Review unbudgeted actual",IF(AND(N20&lt;&gt;"",ABS(N20)&gt;=Assumptions!$B$6),"Review variance",IF(AND(G20="Needs review",H20=""),"Review missing due date",IF(AND(G20="Needs review",H20&lt;&gt;"",TODAY()&gt;H20),"Past due review",""))))))),"Review entry"))</f>
        <v/>
      </c>
      <c r="Q20">
        <f>IF(ROW()&lt;=6,Assumptions!D6,"")</f>
        <v/>
      </c>
      <c r="R20">
        <f>IF(ROW()&lt;=15,Assumptions!F15,"")</f>
        <v/>
      </c>
      <c r="S20">
        <f>IF(ROW()&lt;=7,Assumptions!I7,"")</f>
        <v/>
      </c>
      <c r="T20">
        <f>IF(ROW()&lt;=7,Assumptions!K7,"")</f>
        <v/>
      </c>
    </row>
    <row r="21">
      <c r="A21" s="16" t="n"/>
      <c r="B21" s="16" t="n"/>
      <c r="C21" s="35" t="n"/>
      <c r="D21" s="36" t="n"/>
      <c r="E21" s="36" t="n"/>
      <c r="F21" s="19" t="n"/>
      <c r="G21" s="19" t="n"/>
      <c r="H21" s="35" t="n"/>
      <c r="I21" s="16" t="n"/>
      <c r="J21" s="22">
        <f>IF(OR(A21="",B21=""),"",IFERROR(VLOOKUP(B21,Assumptions!$F$4:$G$15,2,FALSE),"Review account"))</f>
        <v/>
      </c>
      <c r="K21" s="32">
        <f>IF(OR(C21="",D21="",J21=""),"",IF(J21="Revenue",D21,IF(J21="Expense",-D21,"")))</f>
        <v/>
      </c>
      <c r="L21" s="32">
        <f>IF(OR(C21="",E21="",J21=""),"",IF(J21="Revenue",E21,IF(J21="Expense",-E21,"")))</f>
        <v/>
      </c>
      <c r="M21" s="32">
        <f>IF(OR(K21="",L21=""),"",L21-K21)</f>
        <v/>
      </c>
      <c r="N21" s="12">
        <f>IF(OR(K21="",M21=""),"",IFERROR(M21/ABS(K21),""))</f>
        <v/>
      </c>
      <c r="O21" s="23">
        <f>IF(A21="","",IFERROR(IF(OR(B21="",C21="",D21="",F21="",G21=""),"Review incomplete row",IF(YEAR(C21)&lt;&gt;Assumptions!$B$4,"Review period",IF(J21="Review account","Review account",IF(AND(D21=0,E21&lt;&gt;"",E21&gt;0),"Review unbudgeted actual",IF(AND(N21&lt;&gt;"",ABS(N21)&gt;=Assumptions!$B$6),"Review variance",IF(AND(G21="Needs review",H21=""),"Review missing due date",IF(AND(G21="Needs review",H21&lt;&gt;"",TODAY()&gt;H21),"Past due review",""))))))),"Review entry"))</f>
        <v/>
      </c>
      <c r="Q21">
        <f>IF(ROW()&lt;=6,Assumptions!D6,"")</f>
        <v/>
      </c>
      <c r="R21">
        <f>IF(ROW()&lt;=15,Assumptions!F15,"")</f>
        <v/>
      </c>
      <c r="S21">
        <f>IF(ROW()&lt;=7,Assumptions!I7,"")</f>
        <v/>
      </c>
      <c r="T21">
        <f>IF(ROW()&lt;=7,Assumptions!K7,"")</f>
        <v/>
      </c>
    </row>
    <row r="22">
      <c r="A22" s="16" t="n"/>
      <c r="B22" s="16" t="n"/>
      <c r="C22" s="35" t="n"/>
      <c r="D22" s="36" t="n"/>
      <c r="E22" s="36" t="n"/>
      <c r="F22" s="19" t="n"/>
      <c r="G22" s="19" t="n"/>
      <c r="H22" s="35" t="n"/>
      <c r="I22" s="16" t="n"/>
      <c r="J22" s="20">
        <f>IF(OR(A22="",B22=""),"",IFERROR(VLOOKUP(B22,Assumptions!$F$4:$G$15,2,FALSE),"Review account"))</f>
        <v/>
      </c>
      <c r="K22" s="34">
        <f>IF(OR(C22="",D22="",J22=""),"",IF(J22="Revenue",D22,IF(J22="Expense",-D22,"")))</f>
        <v/>
      </c>
      <c r="L22" s="34">
        <f>IF(OR(C22="",E22="",J22=""),"",IF(J22="Revenue",E22,IF(J22="Expense",-E22,"")))</f>
        <v/>
      </c>
      <c r="M22" s="34">
        <f>IF(OR(K22="",L22=""),"",L22-K22)</f>
        <v/>
      </c>
      <c r="N22" s="15">
        <f>IF(OR(K22="",M22=""),"",IFERROR(M22/ABS(K22),""))</f>
        <v/>
      </c>
      <c r="O22" s="21">
        <f>IF(A22="","",IFERROR(IF(OR(B22="",C22="",D22="",F22="",G22=""),"Review incomplete row",IF(YEAR(C22)&lt;&gt;Assumptions!$B$4,"Review period",IF(J22="Review account","Review account",IF(AND(D22=0,E22&lt;&gt;"",E22&gt;0),"Review unbudgeted actual",IF(AND(N22&lt;&gt;"",ABS(N22)&gt;=Assumptions!$B$6),"Review variance",IF(AND(G22="Needs review",H22=""),"Review missing due date",IF(AND(G22="Needs review",H22&lt;&gt;"",TODAY()&gt;H22),"Past due review",""))))))),"Review entry"))</f>
        <v/>
      </c>
      <c r="Q22">
        <f>IF(ROW()&lt;=6,Assumptions!D6,"")</f>
        <v/>
      </c>
      <c r="R22">
        <f>IF(ROW()&lt;=15,Assumptions!F15,"")</f>
        <v/>
      </c>
      <c r="S22">
        <f>IF(ROW()&lt;=7,Assumptions!I7,"")</f>
        <v/>
      </c>
      <c r="T22">
        <f>IF(ROW()&lt;=7,Assumptions!K7,"")</f>
        <v/>
      </c>
    </row>
    <row r="23">
      <c r="A23" s="16" t="n"/>
      <c r="B23" s="16" t="n"/>
      <c r="C23" s="35" t="n"/>
      <c r="D23" s="36" t="n"/>
      <c r="E23" s="36" t="n"/>
      <c r="F23" s="19" t="n"/>
      <c r="G23" s="19" t="n"/>
      <c r="H23" s="35" t="n"/>
      <c r="I23" s="16" t="n"/>
      <c r="J23" s="22">
        <f>IF(OR(A23="",B23=""),"",IFERROR(VLOOKUP(B23,Assumptions!$F$4:$G$15,2,FALSE),"Review account"))</f>
        <v/>
      </c>
      <c r="K23" s="32">
        <f>IF(OR(C23="",D23="",J23=""),"",IF(J23="Revenue",D23,IF(J23="Expense",-D23,"")))</f>
        <v/>
      </c>
      <c r="L23" s="32">
        <f>IF(OR(C23="",E23="",J23=""),"",IF(J23="Revenue",E23,IF(J23="Expense",-E23,"")))</f>
        <v/>
      </c>
      <c r="M23" s="32">
        <f>IF(OR(K23="",L23=""),"",L23-K23)</f>
        <v/>
      </c>
      <c r="N23" s="12">
        <f>IF(OR(K23="",M23=""),"",IFERROR(M23/ABS(K23),""))</f>
        <v/>
      </c>
      <c r="O23" s="23">
        <f>IF(A23="","",IFERROR(IF(OR(B23="",C23="",D23="",F23="",G23=""),"Review incomplete row",IF(YEAR(C23)&lt;&gt;Assumptions!$B$4,"Review period",IF(J23="Review account","Review account",IF(AND(D23=0,E23&lt;&gt;"",E23&gt;0),"Review unbudgeted actual",IF(AND(N23&lt;&gt;"",ABS(N23)&gt;=Assumptions!$B$6),"Review variance",IF(AND(G23="Needs review",H23=""),"Review missing due date",IF(AND(G23="Needs review",H23&lt;&gt;"",TODAY()&gt;H23),"Past due review",""))))))),"Review entry"))</f>
        <v/>
      </c>
      <c r="Q23">
        <f>IF(ROW()&lt;=6,Assumptions!D6,"")</f>
        <v/>
      </c>
      <c r="R23">
        <f>IF(ROW()&lt;=15,Assumptions!F15,"")</f>
        <v/>
      </c>
      <c r="S23">
        <f>IF(ROW()&lt;=7,Assumptions!I7,"")</f>
        <v/>
      </c>
      <c r="T23">
        <f>IF(ROW()&lt;=7,Assumptions!K7,"")</f>
        <v/>
      </c>
    </row>
    <row r="24">
      <c r="A24" s="16" t="n"/>
      <c r="B24" s="16" t="n"/>
      <c r="C24" s="35" t="n"/>
      <c r="D24" s="36" t="n"/>
      <c r="E24" s="36" t="n"/>
      <c r="F24" s="19" t="n"/>
      <c r="G24" s="19" t="n"/>
      <c r="H24" s="35" t="n"/>
      <c r="I24" s="16" t="n"/>
      <c r="J24" s="20">
        <f>IF(OR(A24="",B24=""),"",IFERROR(VLOOKUP(B24,Assumptions!$F$4:$G$15,2,FALSE),"Review account"))</f>
        <v/>
      </c>
      <c r="K24" s="34">
        <f>IF(OR(C24="",D24="",J24=""),"",IF(J24="Revenue",D24,IF(J24="Expense",-D24,"")))</f>
        <v/>
      </c>
      <c r="L24" s="34">
        <f>IF(OR(C24="",E24="",J24=""),"",IF(J24="Revenue",E24,IF(J24="Expense",-E24,"")))</f>
        <v/>
      </c>
      <c r="M24" s="34">
        <f>IF(OR(K24="",L24=""),"",L24-K24)</f>
        <v/>
      </c>
      <c r="N24" s="15">
        <f>IF(OR(K24="",M24=""),"",IFERROR(M24/ABS(K24),""))</f>
        <v/>
      </c>
      <c r="O24" s="21">
        <f>IF(A24="","",IFERROR(IF(OR(B24="",C24="",D24="",F24="",G24=""),"Review incomplete row",IF(YEAR(C24)&lt;&gt;Assumptions!$B$4,"Review period",IF(J24="Review account","Review account",IF(AND(D24=0,E24&lt;&gt;"",E24&gt;0),"Review unbudgeted actual",IF(AND(N24&lt;&gt;"",ABS(N24)&gt;=Assumptions!$B$6),"Review variance",IF(AND(G24="Needs review",H24=""),"Review missing due date",IF(AND(G24="Needs review",H24&lt;&gt;"",TODAY()&gt;H24),"Past due review",""))))))),"Review entry"))</f>
        <v/>
      </c>
      <c r="Q24">
        <f>IF(ROW()&lt;=6,Assumptions!D6,"")</f>
        <v/>
      </c>
      <c r="R24">
        <f>IF(ROW()&lt;=15,Assumptions!F15,"")</f>
        <v/>
      </c>
      <c r="S24">
        <f>IF(ROW()&lt;=7,Assumptions!I7,"")</f>
        <v/>
      </c>
      <c r="T24">
        <f>IF(ROW()&lt;=7,Assumptions!K7,"")</f>
        <v/>
      </c>
    </row>
    <row r="25">
      <c r="A25" s="16" t="n"/>
      <c r="B25" s="16" t="n"/>
      <c r="C25" s="35" t="n"/>
      <c r="D25" s="36" t="n"/>
      <c r="E25" s="36" t="n"/>
      <c r="F25" s="19" t="n"/>
      <c r="G25" s="19" t="n"/>
      <c r="H25" s="35" t="n"/>
      <c r="I25" s="16" t="n"/>
      <c r="J25" s="22">
        <f>IF(OR(A25="",B25=""),"",IFERROR(VLOOKUP(B25,Assumptions!$F$4:$G$15,2,FALSE),"Review account"))</f>
        <v/>
      </c>
      <c r="K25" s="32">
        <f>IF(OR(C25="",D25="",J25=""),"",IF(J25="Revenue",D25,IF(J25="Expense",-D25,"")))</f>
        <v/>
      </c>
      <c r="L25" s="32">
        <f>IF(OR(C25="",E25="",J25=""),"",IF(J25="Revenue",E25,IF(J25="Expense",-E25,"")))</f>
        <v/>
      </c>
      <c r="M25" s="32">
        <f>IF(OR(K25="",L25=""),"",L25-K25)</f>
        <v/>
      </c>
      <c r="N25" s="12">
        <f>IF(OR(K25="",M25=""),"",IFERROR(M25/ABS(K25),""))</f>
        <v/>
      </c>
      <c r="O25" s="23">
        <f>IF(A25="","",IFERROR(IF(OR(B25="",C25="",D25="",F25="",G25=""),"Review incomplete row",IF(YEAR(C25)&lt;&gt;Assumptions!$B$4,"Review period",IF(J25="Review account","Review account",IF(AND(D25=0,E25&lt;&gt;"",E25&gt;0),"Review unbudgeted actual",IF(AND(N25&lt;&gt;"",ABS(N25)&gt;=Assumptions!$B$6),"Review variance",IF(AND(G25="Needs review",H25=""),"Review missing due date",IF(AND(G25="Needs review",H25&lt;&gt;"",TODAY()&gt;H25),"Past due review",""))))))),"Review entry"))</f>
        <v/>
      </c>
      <c r="Q25">
        <f>IF(ROW()&lt;=6,Assumptions!D6,"")</f>
        <v/>
      </c>
      <c r="R25">
        <f>IF(ROW()&lt;=15,Assumptions!F15,"")</f>
        <v/>
      </c>
      <c r="S25">
        <f>IF(ROW()&lt;=7,Assumptions!I7,"")</f>
        <v/>
      </c>
      <c r="T25">
        <f>IF(ROW()&lt;=7,Assumptions!K7,"")</f>
        <v/>
      </c>
    </row>
    <row r="26">
      <c r="A26" s="16" t="n"/>
      <c r="B26" s="16" t="n"/>
      <c r="C26" s="35" t="n"/>
      <c r="D26" s="36" t="n"/>
      <c r="E26" s="36" t="n"/>
      <c r="F26" s="19" t="n"/>
      <c r="G26" s="19" t="n"/>
      <c r="H26" s="35" t="n"/>
      <c r="I26" s="16" t="n"/>
      <c r="J26" s="20">
        <f>IF(OR(A26="",B26=""),"",IFERROR(VLOOKUP(B26,Assumptions!$F$4:$G$15,2,FALSE),"Review account"))</f>
        <v/>
      </c>
      <c r="K26" s="34">
        <f>IF(OR(C26="",D26="",J26=""),"",IF(J26="Revenue",D26,IF(J26="Expense",-D26,"")))</f>
        <v/>
      </c>
      <c r="L26" s="34">
        <f>IF(OR(C26="",E26="",J26=""),"",IF(J26="Revenue",E26,IF(J26="Expense",-E26,"")))</f>
        <v/>
      </c>
      <c r="M26" s="34">
        <f>IF(OR(K26="",L26=""),"",L26-K26)</f>
        <v/>
      </c>
      <c r="N26" s="15">
        <f>IF(OR(K26="",M26=""),"",IFERROR(M26/ABS(K26),""))</f>
        <v/>
      </c>
      <c r="O26" s="21">
        <f>IF(A26="","",IFERROR(IF(OR(B26="",C26="",D26="",F26="",G26=""),"Review incomplete row",IF(YEAR(C26)&lt;&gt;Assumptions!$B$4,"Review period",IF(J26="Review account","Review account",IF(AND(D26=0,E26&lt;&gt;"",E26&gt;0),"Review unbudgeted actual",IF(AND(N26&lt;&gt;"",ABS(N26)&gt;=Assumptions!$B$6),"Review variance",IF(AND(G26="Needs review",H26=""),"Review missing due date",IF(AND(G26="Needs review",H26&lt;&gt;"",TODAY()&gt;H26),"Past due review",""))))))),"Review entry"))</f>
        <v/>
      </c>
      <c r="Q26">
        <f>IF(ROW()&lt;=6,Assumptions!D6,"")</f>
        <v/>
      </c>
      <c r="R26">
        <f>IF(ROW()&lt;=15,Assumptions!F15,"")</f>
        <v/>
      </c>
      <c r="S26">
        <f>IF(ROW()&lt;=7,Assumptions!I7,"")</f>
        <v/>
      </c>
      <c r="T26">
        <f>IF(ROW()&lt;=7,Assumptions!K7,"")</f>
        <v/>
      </c>
    </row>
    <row r="27">
      <c r="A27" s="16" t="n"/>
      <c r="B27" s="16" t="n"/>
      <c r="C27" s="35" t="n"/>
      <c r="D27" s="36" t="n"/>
      <c r="E27" s="36" t="n"/>
      <c r="F27" s="19" t="n"/>
      <c r="G27" s="19" t="n"/>
      <c r="H27" s="35" t="n"/>
      <c r="I27" s="16" t="n"/>
      <c r="J27" s="22">
        <f>IF(OR(A27="",B27=""),"",IFERROR(VLOOKUP(B27,Assumptions!$F$4:$G$15,2,FALSE),"Review account"))</f>
        <v/>
      </c>
      <c r="K27" s="32">
        <f>IF(OR(C27="",D27="",J27=""),"",IF(J27="Revenue",D27,IF(J27="Expense",-D27,"")))</f>
        <v/>
      </c>
      <c r="L27" s="32">
        <f>IF(OR(C27="",E27="",J27=""),"",IF(J27="Revenue",E27,IF(J27="Expense",-E27,"")))</f>
        <v/>
      </c>
      <c r="M27" s="32">
        <f>IF(OR(K27="",L27=""),"",L27-K27)</f>
        <v/>
      </c>
      <c r="N27" s="12">
        <f>IF(OR(K27="",M27=""),"",IFERROR(M27/ABS(K27),""))</f>
        <v/>
      </c>
      <c r="O27" s="23">
        <f>IF(A27="","",IFERROR(IF(OR(B27="",C27="",D27="",F27="",G27=""),"Review incomplete row",IF(YEAR(C27)&lt;&gt;Assumptions!$B$4,"Review period",IF(J27="Review account","Review account",IF(AND(D27=0,E27&lt;&gt;"",E27&gt;0),"Review unbudgeted actual",IF(AND(N27&lt;&gt;"",ABS(N27)&gt;=Assumptions!$B$6),"Review variance",IF(AND(G27="Needs review",H27=""),"Review missing due date",IF(AND(G27="Needs review",H27&lt;&gt;"",TODAY()&gt;H27),"Past due review",""))))))),"Review entry"))</f>
        <v/>
      </c>
      <c r="Q27">
        <f>IF(ROW()&lt;=6,Assumptions!D6,"")</f>
        <v/>
      </c>
      <c r="R27">
        <f>IF(ROW()&lt;=15,Assumptions!F15,"")</f>
        <v/>
      </c>
      <c r="S27">
        <f>IF(ROW()&lt;=7,Assumptions!I7,"")</f>
        <v/>
      </c>
      <c r="T27">
        <f>IF(ROW()&lt;=7,Assumptions!K7,"")</f>
        <v/>
      </c>
    </row>
    <row r="28">
      <c r="A28" s="16" t="n"/>
      <c r="B28" s="16" t="n"/>
      <c r="C28" s="35" t="n"/>
      <c r="D28" s="36" t="n"/>
      <c r="E28" s="36" t="n"/>
      <c r="F28" s="19" t="n"/>
      <c r="G28" s="19" t="n"/>
      <c r="H28" s="35" t="n"/>
      <c r="I28" s="16" t="n"/>
      <c r="J28" s="20">
        <f>IF(OR(A28="",B28=""),"",IFERROR(VLOOKUP(B28,Assumptions!$F$4:$G$15,2,FALSE),"Review account"))</f>
        <v/>
      </c>
      <c r="K28" s="34">
        <f>IF(OR(C28="",D28="",J28=""),"",IF(J28="Revenue",D28,IF(J28="Expense",-D28,"")))</f>
        <v/>
      </c>
      <c r="L28" s="34">
        <f>IF(OR(C28="",E28="",J28=""),"",IF(J28="Revenue",E28,IF(J28="Expense",-E28,"")))</f>
        <v/>
      </c>
      <c r="M28" s="34">
        <f>IF(OR(K28="",L28=""),"",L28-K28)</f>
        <v/>
      </c>
      <c r="N28" s="15">
        <f>IF(OR(K28="",M28=""),"",IFERROR(M28/ABS(K28),""))</f>
        <v/>
      </c>
      <c r="O28" s="21">
        <f>IF(A28="","",IFERROR(IF(OR(B28="",C28="",D28="",F28="",G28=""),"Review incomplete row",IF(YEAR(C28)&lt;&gt;Assumptions!$B$4,"Review period",IF(J28="Review account","Review account",IF(AND(D28=0,E28&lt;&gt;"",E28&gt;0),"Review unbudgeted actual",IF(AND(N28&lt;&gt;"",ABS(N28)&gt;=Assumptions!$B$6),"Review variance",IF(AND(G28="Needs review",H28=""),"Review missing due date",IF(AND(G28="Needs review",H28&lt;&gt;"",TODAY()&gt;H28),"Past due review",""))))))),"Review entry"))</f>
        <v/>
      </c>
      <c r="Q28">
        <f>IF(ROW()&lt;=6,Assumptions!D6,"")</f>
        <v/>
      </c>
      <c r="R28">
        <f>IF(ROW()&lt;=15,Assumptions!F15,"")</f>
        <v/>
      </c>
      <c r="S28">
        <f>IF(ROW()&lt;=7,Assumptions!I7,"")</f>
        <v/>
      </c>
      <c r="T28">
        <f>IF(ROW()&lt;=7,Assumptions!K7,"")</f>
        <v/>
      </c>
    </row>
    <row r="29">
      <c r="A29" s="16" t="n"/>
      <c r="B29" s="16" t="n"/>
      <c r="C29" s="35" t="n"/>
      <c r="D29" s="36" t="n"/>
      <c r="E29" s="36" t="n"/>
      <c r="F29" s="19" t="n"/>
      <c r="G29" s="19" t="n"/>
      <c r="H29" s="35" t="n"/>
      <c r="I29" s="16" t="n"/>
      <c r="J29" s="22">
        <f>IF(OR(A29="",B29=""),"",IFERROR(VLOOKUP(B29,Assumptions!$F$4:$G$15,2,FALSE),"Review account"))</f>
        <v/>
      </c>
      <c r="K29" s="32">
        <f>IF(OR(C29="",D29="",J29=""),"",IF(J29="Revenue",D29,IF(J29="Expense",-D29,"")))</f>
        <v/>
      </c>
      <c r="L29" s="32">
        <f>IF(OR(C29="",E29="",J29=""),"",IF(J29="Revenue",E29,IF(J29="Expense",-E29,"")))</f>
        <v/>
      </c>
      <c r="M29" s="32">
        <f>IF(OR(K29="",L29=""),"",L29-K29)</f>
        <v/>
      </c>
      <c r="N29" s="12">
        <f>IF(OR(K29="",M29=""),"",IFERROR(M29/ABS(K29),""))</f>
        <v/>
      </c>
      <c r="O29" s="23">
        <f>IF(A29="","",IFERROR(IF(OR(B29="",C29="",D29="",F29="",G29=""),"Review incomplete row",IF(YEAR(C29)&lt;&gt;Assumptions!$B$4,"Review period",IF(J29="Review account","Review account",IF(AND(D29=0,E29&lt;&gt;"",E29&gt;0),"Review unbudgeted actual",IF(AND(N29&lt;&gt;"",ABS(N29)&gt;=Assumptions!$B$6),"Review variance",IF(AND(G29="Needs review",H29=""),"Review missing due date",IF(AND(G29="Needs review",H29&lt;&gt;"",TODAY()&gt;H29),"Past due review",""))))))),"Review entry"))</f>
        <v/>
      </c>
      <c r="Q29">
        <f>IF(ROW()&lt;=6,Assumptions!D6,"")</f>
        <v/>
      </c>
      <c r="R29">
        <f>IF(ROW()&lt;=15,Assumptions!F15,"")</f>
        <v/>
      </c>
      <c r="S29">
        <f>IF(ROW()&lt;=7,Assumptions!I7,"")</f>
        <v/>
      </c>
      <c r="T29">
        <f>IF(ROW()&lt;=7,Assumptions!K7,"")</f>
        <v/>
      </c>
    </row>
    <row r="30">
      <c r="A30" s="16" t="n"/>
      <c r="B30" s="16" t="n"/>
      <c r="C30" s="35" t="n"/>
      <c r="D30" s="36" t="n"/>
      <c r="E30" s="36" t="n"/>
      <c r="F30" s="19" t="n"/>
      <c r="G30" s="19" t="n"/>
      <c r="H30" s="35" t="n"/>
      <c r="I30" s="16" t="n"/>
      <c r="J30" s="20">
        <f>IF(OR(A30="",B30=""),"",IFERROR(VLOOKUP(B30,Assumptions!$F$4:$G$15,2,FALSE),"Review account"))</f>
        <v/>
      </c>
      <c r="K30" s="34">
        <f>IF(OR(C30="",D30="",J30=""),"",IF(J30="Revenue",D30,IF(J30="Expense",-D30,"")))</f>
        <v/>
      </c>
      <c r="L30" s="34">
        <f>IF(OR(C30="",E30="",J30=""),"",IF(J30="Revenue",E30,IF(J30="Expense",-E30,"")))</f>
        <v/>
      </c>
      <c r="M30" s="34">
        <f>IF(OR(K30="",L30=""),"",L30-K30)</f>
        <v/>
      </c>
      <c r="N30" s="15">
        <f>IF(OR(K30="",M30=""),"",IFERROR(M30/ABS(K30),""))</f>
        <v/>
      </c>
      <c r="O30" s="21">
        <f>IF(A30="","",IFERROR(IF(OR(B30="",C30="",D30="",F30="",G30=""),"Review incomplete row",IF(YEAR(C30)&lt;&gt;Assumptions!$B$4,"Review period",IF(J30="Review account","Review account",IF(AND(D30=0,E30&lt;&gt;"",E30&gt;0),"Review unbudgeted actual",IF(AND(N30&lt;&gt;"",ABS(N30)&gt;=Assumptions!$B$6),"Review variance",IF(AND(G30="Needs review",H30=""),"Review missing due date",IF(AND(G30="Needs review",H30&lt;&gt;"",TODAY()&gt;H30),"Past due review",""))))))),"Review entry"))</f>
        <v/>
      </c>
      <c r="Q30">
        <f>IF(ROW()&lt;=6,Assumptions!D6,"")</f>
        <v/>
      </c>
      <c r="R30">
        <f>IF(ROW()&lt;=15,Assumptions!F15,"")</f>
        <v/>
      </c>
      <c r="S30">
        <f>IF(ROW()&lt;=7,Assumptions!I7,"")</f>
        <v/>
      </c>
      <c r="T30">
        <f>IF(ROW()&lt;=7,Assumptions!K7,"")</f>
        <v/>
      </c>
    </row>
    <row r="31">
      <c r="A31" s="16" t="n"/>
      <c r="B31" s="16" t="n"/>
      <c r="C31" s="35" t="n"/>
      <c r="D31" s="36" t="n"/>
      <c r="E31" s="36" t="n"/>
      <c r="F31" s="19" t="n"/>
      <c r="G31" s="19" t="n"/>
      <c r="H31" s="35" t="n"/>
      <c r="I31" s="16" t="n"/>
      <c r="J31" s="22">
        <f>IF(OR(A31="",B31=""),"",IFERROR(VLOOKUP(B31,Assumptions!$F$4:$G$15,2,FALSE),"Review account"))</f>
        <v/>
      </c>
      <c r="K31" s="32">
        <f>IF(OR(C31="",D31="",J31=""),"",IF(J31="Revenue",D31,IF(J31="Expense",-D31,"")))</f>
        <v/>
      </c>
      <c r="L31" s="32">
        <f>IF(OR(C31="",E31="",J31=""),"",IF(J31="Revenue",E31,IF(J31="Expense",-E31,"")))</f>
        <v/>
      </c>
      <c r="M31" s="32">
        <f>IF(OR(K31="",L31=""),"",L31-K31)</f>
        <v/>
      </c>
      <c r="N31" s="12">
        <f>IF(OR(K31="",M31=""),"",IFERROR(M31/ABS(K31),""))</f>
        <v/>
      </c>
      <c r="O31" s="23">
        <f>IF(A31="","",IFERROR(IF(OR(B31="",C31="",D31="",F31="",G31=""),"Review incomplete row",IF(YEAR(C31)&lt;&gt;Assumptions!$B$4,"Review period",IF(J31="Review account","Review account",IF(AND(D31=0,E31&lt;&gt;"",E31&gt;0),"Review unbudgeted actual",IF(AND(N31&lt;&gt;"",ABS(N31)&gt;=Assumptions!$B$6),"Review variance",IF(AND(G31="Needs review",H31=""),"Review missing due date",IF(AND(G31="Needs review",H31&lt;&gt;"",TODAY()&gt;H31),"Past due review",""))))))),"Review entry"))</f>
        <v/>
      </c>
      <c r="Q31">
        <f>IF(ROW()&lt;=6,Assumptions!D6,"")</f>
        <v/>
      </c>
      <c r="R31">
        <f>IF(ROW()&lt;=15,Assumptions!F15,"")</f>
        <v/>
      </c>
      <c r="S31">
        <f>IF(ROW()&lt;=7,Assumptions!I7,"")</f>
        <v/>
      </c>
      <c r="T31">
        <f>IF(ROW()&lt;=7,Assumptions!K7,"")</f>
        <v/>
      </c>
    </row>
    <row r="32">
      <c r="A32" s="16" t="n"/>
      <c r="B32" s="16" t="n"/>
      <c r="C32" s="35" t="n"/>
      <c r="D32" s="36" t="n"/>
      <c r="E32" s="36" t="n"/>
      <c r="F32" s="19" t="n"/>
      <c r="G32" s="19" t="n"/>
      <c r="H32" s="35" t="n"/>
      <c r="I32" s="16" t="n"/>
      <c r="J32" s="20">
        <f>IF(OR(A32="",B32=""),"",IFERROR(VLOOKUP(B32,Assumptions!$F$4:$G$15,2,FALSE),"Review account"))</f>
        <v/>
      </c>
      <c r="K32" s="34">
        <f>IF(OR(C32="",D32="",J32=""),"",IF(J32="Revenue",D32,IF(J32="Expense",-D32,"")))</f>
        <v/>
      </c>
      <c r="L32" s="34">
        <f>IF(OR(C32="",E32="",J32=""),"",IF(J32="Revenue",E32,IF(J32="Expense",-E32,"")))</f>
        <v/>
      </c>
      <c r="M32" s="34">
        <f>IF(OR(K32="",L32=""),"",L32-K32)</f>
        <v/>
      </c>
      <c r="N32" s="15">
        <f>IF(OR(K32="",M32=""),"",IFERROR(M32/ABS(K32),""))</f>
        <v/>
      </c>
      <c r="O32" s="21">
        <f>IF(A32="","",IFERROR(IF(OR(B32="",C32="",D32="",F32="",G32=""),"Review incomplete row",IF(YEAR(C32)&lt;&gt;Assumptions!$B$4,"Review period",IF(J32="Review account","Review account",IF(AND(D32=0,E32&lt;&gt;"",E32&gt;0),"Review unbudgeted actual",IF(AND(N32&lt;&gt;"",ABS(N32)&gt;=Assumptions!$B$6),"Review variance",IF(AND(G32="Needs review",H32=""),"Review missing due date",IF(AND(G32="Needs review",H32&lt;&gt;"",TODAY()&gt;H32),"Past due review",""))))))),"Review entry"))</f>
        <v/>
      </c>
      <c r="Q32">
        <f>IF(ROW()&lt;=6,Assumptions!D6,"")</f>
        <v/>
      </c>
      <c r="R32">
        <f>IF(ROW()&lt;=15,Assumptions!F15,"")</f>
        <v/>
      </c>
      <c r="S32">
        <f>IF(ROW()&lt;=7,Assumptions!I7,"")</f>
        <v/>
      </c>
      <c r="T32">
        <f>IF(ROW()&lt;=7,Assumptions!K7,"")</f>
        <v/>
      </c>
    </row>
    <row r="33">
      <c r="A33" s="16" t="n"/>
      <c r="B33" s="16" t="n"/>
      <c r="C33" s="35" t="n"/>
      <c r="D33" s="36" t="n"/>
      <c r="E33" s="36" t="n"/>
      <c r="F33" s="19" t="n"/>
      <c r="G33" s="19" t="n"/>
      <c r="H33" s="35" t="n"/>
      <c r="I33" s="16" t="n"/>
      <c r="J33" s="22">
        <f>IF(OR(A33="",B33=""),"",IFERROR(VLOOKUP(B33,Assumptions!$F$4:$G$15,2,FALSE),"Review account"))</f>
        <v/>
      </c>
      <c r="K33" s="32">
        <f>IF(OR(C33="",D33="",J33=""),"",IF(J33="Revenue",D33,IF(J33="Expense",-D33,"")))</f>
        <v/>
      </c>
      <c r="L33" s="32">
        <f>IF(OR(C33="",E33="",J33=""),"",IF(J33="Revenue",E33,IF(J33="Expense",-E33,"")))</f>
        <v/>
      </c>
      <c r="M33" s="32">
        <f>IF(OR(K33="",L33=""),"",L33-K33)</f>
        <v/>
      </c>
      <c r="N33" s="12">
        <f>IF(OR(K33="",M33=""),"",IFERROR(M33/ABS(K33),""))</f>
        <v/>
      </c>
      <c r="O33" s="23">
        <f>IF(A33="","",IFERROR(IF(OR(B33="",C33="",D33="",F33="",G33=""),"Review incomplete row",IF(YEAR(C33)&lt;&gt;Assumptions!$B$4,"Review period",IF(J33="Review account","Review account",IF(AND(D33=0,E33&lt;&gt;"",E33&gt;0),"Review unbudgeted actual",IF(AND(N33&lt;&gt;"",ABS(N33)&gt;=Assumptions!$B$6),"Review variance",IF(AND(G33="Needs review",H33=""),"Review missing due date",IF(AND(G33="Needs review",H33&lt;&gt;"",TODAY()&gt;H33),"Past due review",""))))))),"Review entry"))</f>
        <v/>
      </c>
      <c r="Q33">
        <f>IF(ROW()&lt;=6,Assumptions!D6,"")</f>
        <v/>
      </c>
      <c r="R33">
        <f>IF(ROW()&lt;=15,Assumptions!F15,"")</f>
        <v/>
      </c>
      <c r="S33">
        <f>IF(ROW()&lt;=7,Assumptions!I7,"")</f>
        <v/>
      </c>
      <c r="T33">
        <f>IF(ROW()&lt;=7,Assumptions!K7,"")</f>
        <v/>
      </c>
    </row>
    <row r="34">
      <c r="A34" s="16" t="n"/>
      <c r="B34" s="16" t="n"/>
      <c r="C34" s="35" t="n"/>
      <c r="D34" s="36" t="n"/>
      <c r="E34" s="36" t="n"/>
      <c r="F34" s="19" t="n"/>
      <c r="G34" s="19" t="n"/>
      <c r="H34" s="35" t="n"/>
      <c r="I34" s="16" t="n"/>
      <c r="J34" s="20">
        <f>IF(OR(A34="",B34=""),"",IFERROR(VLOOKUP(B34,Assumptions!$F$4:$G$15,2,FALSE),"Review account"))</f>
        <v/>
      </c>
      <c r="K34" s="34">
        <f>IF(OR(C34="",D34="",J34=""),"",IF(J34="Revenue",D34,IF(J34="Expense",-D34,"")))</f>
        <v/>
      </c>
      <c r="L34" s="34">
        <f>IF(OR(C34="",E34="",J34=""),"",IF(J34="Revenue",E34,IF(J34="Expense",-E34,"")))</f>
        <v/>
      </c>
      <c r="M34" s="34">
        <f>IF(OR(K34="",L34=""),"",L34-K34)</f>
        <v/>
      </c>
      <c r="N34" s="15">
        <f>IF(OR(K34="",M34=""),"",IFERROR(M34/ABS(K34),""))</f>
        <v/>
      </c>
      <c r="O34" s="21">
        <f>IF(A34="","",IFERROR(IF(OR(B34="",C34="",D34="",F34="",G34=""),"Review incomplete row",IF(YEAR(C34)&lt;&gt;Assumptions!$B$4,"Review period",IF(J34="Review account","Review account",IF(AND(D34=0,E34&lt;&gt;"",E34&gt;0),"Review unbudgeted actual",IF(AND(N34&lt;&gt;"",ABS(N34)&gt;=Assumptions!$B$6),"Review variance",IF(AND(G34="Needs review",H34=""),"Review missing due date",IF(AND(G34="Needs review",H34&lt;&gt;"",TODAY()&gt;H34),"Past due review",""))))))),"Review entry"))</f>
        <v/>
      </c>
      <c r="Q34">
        <f>IF(ROW()&lt;=6,Assumptions!D6,"")</f>
        <v/>
      </c>
      <c r="R34">
        <f>IF(ROW()&lt;=15,Assumptions!F15,"")</f>
        <v/>
      </c>
      <c r="S34">
        <f>IF(ROW()&lt;=7,Assumptions!I7,"")</f>
        <v/>
      </c>
      <c r="T34">
        <f>IF(ROW()&lt;=7,Assumptions!K7,"")</f>
        <v/>
      </c>
    </row>
    <row r="35">
      <c r="A35" s="16" t="n"/>
      <c r="B35" s="16" t="n"/>
      <c r="C35" s="35" t="n"/>
      <c r="D35" s="36" t="n"/>
      <c r="E35" s="36" t="n"/>
      <c r="F35" s="19" t="n"/>
      <c r="G35" s="19" t="n"/>
      <c r="H35" s="35" t="n"/>
      <c r="I35" s="16" t="n"/>
      <c r="J35" s="22">
        <f>IF(OR(A35="",B35=""),"",IFERROR(VLOOKUP(B35,Assumptions!$F$4:$G$15,2,FALSE),"Review account"))</f>
        <v/>
      </c>
      <c r="K35" s="32">
        <f>IF(OR(C35="",D35="",J35=""),"",IF(J35="Revenue",D35,IF(J35="Expense",-D35,"")))</f>
        <v/>
      </c>
      <c r="L35" s="32">
        <f>IF(OR(C35="",E35="",J35=""),"",IF(J35="Revenue",E35,IF(J35="Expense",-E35,"")))</f>
        <v/>
      </c>
      <c r="M35" s="32">
        <f>IF(OR(K35="",L35=""),"",L35-K35)</f>
        <v/>
      </c>
      <c r="N35" s="12">
        <f>IF(OR(K35="",M35=""),"",IFERROR(M35/ABS(K35),""))</f>
        <v/>
      </c>
      <c r="O35" s="23">
        <f>IF(A35="","",IFERROR(IF(OR(B35="",C35="",D35="",F35="",G35=""),"Review incomplete row",IF(YEAR(C35)&lt;&gt;Assumptions!$B$4,"Review period",IF(J35="Review account","Review account",IF(AND(D35=0,E35&lt;&gt;"",E35&gt;0),"Review unbudgeted actual",IF(AND(N35&lt;&gt;"",ABS(N35)&gt;=Assumptions!$B$6),"Review variance",IF(AND(G35="Needs review",H35=""),"Review missing due date",IF(AND(G35="Needs review",H35&lt;&gt;"",TODAY()&gt;H35),"Past due review",""))))))),"Review entry"))</f>
        <v/>
      </c>
      <c r="Q35">
        <f>IF(ROW()&lt;=6,Assumptions!D6,"")</f>
        <v/>
      </c>
      <c r="R35">
        <f>IF(ROW()&lt;=15,Assumptions!F15,"")</f>
        <v/>
      </c>
      <c r="S35">
        <f>IF(ROW()&lt;=7,Assumptions!I7,"")</f>
        <v/>
      </c>
      <c r="T35">
        <f>IF(ROW()&lt;=7,Assumptions!K7,"")</f>
        <v/>
      </c>
    </row>
    <row r="36">
      <c r="A36" s="16" t="n"/>
      <c r="B36" s="16" t="n"/>
      <c r="C36" s="35" t="n"/>
      <c r="D36" s="36" t="n"/>
      <c r="E36" s="36" t="n"/>
      <c r="F36" s="19" t="n"/>
      <c r="G36" s="19" t="n"/>
      <c r="H36" s="35" t="n"/>
      <c r="I36" s="16" t="n"/>
      <c r="J36" s="20">
        <f>IF(OR(A36="",B36=""),"",IFERROR(VLOOKUP(B36,Assumptions!$F$4:$G$15,2,FALSE),"Review account"))</f>
        <v/>
      </c>
      <c r="K36" s="34">
        <f>IF(OR(C36="",D36="",J36=""),"",IF(J36="Revenue",D36,IF(J36="Expense",-D36,"")))</f>
        <v/>
      </c>
      <c r="L36" s="34">
        <f>IF(OR(C36="",E36="",J36=""),"",IF(J36="Revenue",E36,IF(J36="Expense",-E36,"")))</f>
        <v/>
      </c>
      <c r="M36" s="34">
        <f>IF(OR(K36="",L36=""),"",L36-K36)</f>
        <v/>
      </c>
      <c r="N36" s="15">
        <f>IF(OR(K36="",M36=""),"",IFERROR(M36/ABS(K36),""))</f>
        <v/>
      </c>
      <c r="O36" s="21">
        <f>IF(A36="","",IFERROR(IF(OR(B36="",C36="",D36="",F36="",G36=""),"Review incomplete row",IF(YEAR(C36)&lt;&gt;Assumptions!$B$4,"Review period",IF(J36="Review account","Review account",IF(AND(D36=0,E36&lt;&gt;"",E36&gt;0),"Review unbudgeted actual",IF(AND(N36&lt;&gt;"",ABS(N36)&gt;=Assumptions!$B$6),"Review variance",IF(AND(G36="Needs review",H36=""),"Review missing due date",IF(AND(G36="Needs review",H36&lt;&gt;"",TODAY()&gt;H36),"Past due review",""))))))),"Review entry"))</f>
        <v/>
      </c>
      <c r="Q36">
        <f>IF(ROW()&lt;=6,Assumptions!D6,"")</f>
        <v/>
      </c>
      <c r="R36">
        <f>IF(ROW()&lt;=15,Assumptions!F15,"")</f>
        <v/>
      </c>
      <c r="S36">
        <f>IF(ROW()&lt;=7,Assumptions!I7,"")</f>
        <v/>
      </c>
      <c r="T36">
        <f>IF(ROW()&lt;=7,Assumptions!K7,"")</f>
        <v/>
      </c>
    </row>
    <row r="37">
      <c r="A37" s="16" t="n"/>
      <c r="B37" s="16" t="n"/>
      <c r="C37" s="35" t="n"/>
      <c r="D37" s="36" t="n"/>
      <c r="E37" s="36" t="n"/>
      <c r="F37" s="19" t="n"/>
      <c r="G37" s="19" t="n"/>
      <c r="H37" s="35" t="n"/>
      <c r="I37" s="16" t="n"/>
      <c r="J37" s="22">
        <f>IF(OR(A37="",B37=""),"",IFERROR(VLOOKUP(B37,Assumptions!$F$4:$G$15,2,FALSE),"Review account"))</f>
        <v/>
      </c>
      <c r="K37" s="32">
        <f>IF(OR(C37="",D37="",J37=""),"",IF(J37="Revenue",D37,IF(J37="Expense",-D37,"")))</f>
        <v/>
      </c>
      <c r="L37" s="32">
        <f>IF(OR(C37="",E37="",J37=""),"",IF(J37="Revenue",E37,IF(J37="Expense",-E37,"")))</f>
        <v/>
      </c>
      <c r="M37" s="32">
        <f>IF(OR(K37="",L37=""),"",L37-K37)</f>
        <v/>
      </c>
      <c r="N37" s="12">
        <f>IF(OR(K37="",M37=""),"",IFERROR(M37/ABS(K37),""))</f>
        <v/>
      </c>
      <c r="O37" s="23">
        <f>IF(A37="","",IFERROR(IF(OR(B37="",C37="",D37="",F37="",G37=""),"Review incomplete row",IF(YEAR(C37)&lt;&gt;Assumptions!$B$4,"Review period",IF(J37="Review account","Review account",IF(AND(D37=0,E37&lt;&gt;"",E37&gt;0),"Review unbudgeted actual",IF(AND(N37&lt;&gt;"",ABS(N37)&gt;=Assumptions!$B$6),"Review variance",IF(AND(G37="Needs review",H37=""),"Review missing due date",IF(AND(G37="Needs review",H37&lt;&gt;"",TODAY()&gt;H37),"Past due review",""))))))),"Review entry"))</f>
        <v/>
      </c>
      <c r="Q37">
        <f>IF(ROW()&lt;=6,Assumptions!D6,"")</f>
        <v/>
      </c>
      <c r="R37">
        <f>IF(ROW()&lt;=15,Assumptions!F15,"")</f>
        <v/>
      </c>
      <c r="S37">
        <f>IF(ROW()&lt;=7,Assumptions!I7,"")</f>
        <v/>
      </c>
      <c r="T37">
        <f>IF(ROW()&lt;=7,Assumptions!K7,"")</f>
        <v/>
      </c>
    </row>
    <row r="38">
      <c r="A38" s="16" t="n"/>
      <c r="B38" s="16" t="n"/>
      <c r="C38" s="35" t="n"/>
      <c r="D38" s="36" t="n"/>
      <c r="E38" s="36" t="n"/>
      <c r="F38" s="19" t="n"/>
      <c r="G38" s="19" t="n"/>
      <c r="H38" s="35" t="n"/>
      <c r="I38" s="16" t="n"/>
      <c r="J38" s="20">
        <f>IF(OR(A38="",B38=""),"",IFERROR(VLOOKUP(B38,Assumptions!$F$4:$G$15,2,FALSE),"Review account"))</f>
        <v/>
      </c>
      <c r="K38" s="34">
        <f>IF(OR(C38="",D38="",J38=""),"",IF(J38="Revenue",D38,IF(J38="Expense",-D38,"")))</f>
        <v/>
      </c>
      <c r="L38" s="34">
        <f>IF(OR(C38="",E38="",J38=""),"",IF(J38="Revenue",E38,IF(J38="Expense",-E38,"")))</f>
        <v/>
      </c>
      <c r="M38" s="34">
        <f>IF(OR(K38="",L38=""),"",L38-K38)</f>
        <v/>
      </c>
      <c r="N38" s="15">
        <f>IF(OR(K38="",M38=""),"",IFERROR(M38/ABS(K38),""))</f>
        <v/>
      </c>
      <c r="O38" s="21">
        <f>IF(A38="","",IFERROR(IF(OR(B38="",C38="",D38="",F38="",G38=""),"Review incomplete row",IF(YEAR(C38)&lt;&gt;Assumptions!$B$4,"Review period",IF(J38="Review account","Review account",IF(AND(D38=0,E38&lt;&gt;"",E38&gt;0),"Review unbudgeted actual",IF(AND(N38&lt;&gt;"",ABS(N38)&gt;=Assumptions!$B$6),"Review variance",IF(AND(G38="Needs review",H38=""),"Review missing due date",IF(AND(G38="Needs review",H38&lt;&gt;"",TODAY()&gt;H38),"Past due review",""))))))),"Review entry"))</f>
        <v/>
      </c>
      <c r="Q38">
        <f>IF(ROW()&lt;=6,Assumptions!D6,"")</f>
        <v/>
      </c>
      <c r="R38">
        <f>IF(ROW()&lt;=15,Assumptions!F15,"")</f>
        <v/>
      </c>
      <c r="S38">
        <f>IF(ROW()&lt;=7,Assumptions!I7,"")</f>
        <v/>
      </c>
      <c r="T38">
        <f>IF(ROW()&lt;=7,Assumptions!K7,"")</f>
        <v/>
      </c>
    </row>
    <row r="39">
      <c r="A39" s="16" t="n"/>
      <c r="B39" s="16" t="n"/>
      <c r="C39" s="35" t="n"/>
      <c r="D39" s="36" t="n"/>
      <c r="E39" s="36" t="n"/>
      <c r="F39" s="19" t="n"/>
      <c r="G39" s="19" t="n"/>
      <c r="H39" s="35" t="n"/>
      <c r="I39" s="16" t="n"/>
      <c r="J39" s="22">
        <f>IF(OR(A39="",B39=""),"",IFERROR(VLOOKUP(B39,Assumptions!$F$4:$G$15,2,FALSE),"Review account"))</f>
        <v/>
      </c>
      <c r="K39" s="32">
        <f>IF(OR(C39="",D39="",J39=""),"",IF(J39="Revenue",D39,IF(J39="Expense",-D39,"")))</f>
        <v/>
      </c>
      <c r="L39" s="32">
        <f>IF(OR(C39="",E39="",J39=""),"",IF(J39="Revenue",E39,IF(J39="Expense",-E39,"")))</f>
        <v/>
      </c>
      <c r="M39" s="32">
        <f>IF(OR(K39="",L39=""),"",L39-K39)</f>
        <v/>
      </c>
      <c r="N39" s="12">
        <f>IF(OR(K39="",M39=""),"",IFERROR(M39/ABS(K39),""))</f>
        <v/>
      </c>
      <c r="O39" s="23">
        <f>IF(A39="","",IFERROR(IF(OR(B39="",C39="",D39="",F39="",G39=""),"Review incomplete row",IF(YEAR(C39)&lt;&gt;Assumptions!$B$4,"Review period",IF(J39="Review account","Review account",IF(AND(D39=0,E39&lt;&gt;"",E39&gt;0),"Review unbudgeted actual",IF(AND(N39&lt;&gt;"",ABS(N39)&gt;=Assumptions!$B$6),"Review variance",IF(AND(G39="Needs review",H39=""),"Review missing due date",IF(AND(G39="Needs review",H39&lt;&gt;"",TODAY()&gt;H39),"Past due review",""))))))),"Review entry"))</f>
        <v/>
      </c>
      <c r="Q39">
        <f>IF(ROW()&lt;=6,Assumptions!D6,"")</f>
        <v/>
      </c>
      <c r="R39">
        <f>IF(ROW()&lt;=15,Assumptions!F15,"")</f>
        <v/>
      </c>
      <c r="S39">
        <f>IF(ROW()&lt;=7,Assumptions!I7,"")</f>
        <v/>
      </c>
      <c r="T39">
        <f>IF(ROW()&lt;=7,Assumptions!K7,"")</f>
        <v/>
      </c>
    </row>
    <row r="40">
      <c r="A40" s="16" t="n"/>
      <c r="B40" s="16" t="n"/>
      <c r="C40" s="35" t="n"/>
      <c r="D40" s="36" t="n"/>
      <c r="E40" s="36" t="n"/>
      <c r="F40" s="19" t="n"/>
      <c r="G40" s="19" t="n"/>
      <c r="H40" s="35" t="n"/>
      <c r="I40" s="16" t="n"/>
      <c r="J40" s="20">
        <f>IF(OR(A40="",B40=""),"",IFERROR(VLOOKUP(B40,Assumptions!$F$4:$G$15,2,FALSE),"Review account"))</f>
        <v/>
      </c>
      <c r="K40" s="34">
        <f>IF(OR(C40="",D40="",J40=""),"",IF(J40="Revenue",D40,IF(J40="Expense",-D40,"")))</f>
        <v/>
      </c>
      <c r="L40" s="34">
        <f>IF(OR(C40="",E40="",J40=""),"",IF(J40="Revenue",E40,IF(J40="Expense",-E40,"")))</f>
        <v/>
      </c>
      <c r="M40" s="34">
        <f>IF(OR(K40="",L40=""),"",L40-K40)</f>
        <v/>
      </c>
      <c r="N40" s="15">
        <f>IF(OR(K40="",M40=""),"",IFERROR(M40/ABS(K40),""))</f>
        <v/>
      </c>
      <c r="O40" s="21">
        <f>IF(A40="","",IFERROR(IF(OR(B40="",C40="",D40="",F40="",G40=""),"Review incomplete row",IF(YEAR(C40)&lt;&gt;Assumptions!$B$4,"Review period",IF(J40="Review account","Review account",IF(AND(D40=0,E40&lt;&gt;"",E40&gt;0),"Review unbudgeted actual",IF(AND(N40&lt;&gt;"",ABS(N40)&gt;=Assumptions!$B$6),"Review variance",IF(AND(G40="Needs review",H40=""),"Review missing due date",IF(AND(G40="Needs review",H40&lt;&gt;"",TODAY()&gt;H40),"Past due review",""))))))),"Review entry"))</f>
        <v/>
      </c>
      <c r="Q40">
        <f>IF(ROW()&lt;=6,Assumptions!D6,"")</f>
        <v/>
      </c>
      <c r="R40">
        <f>IF(ROW()&lt;=15,Assumptions!F15,"")</f>
        <v/>
      </c>
      <c r="S40">
        <f>IF(ROW()&lt;=7,Assumptions!I7,"")</f>
        <v/>
      </c>
      <c r="T40">
        <f>IF(ROW()&lt;=7,Assumptions!K7,"")</f>
        <v/>
      </c>
    </row>
    <row r="41">
      <c r="A41" s="16" t="n"/>
      <c r="B41" s="16" t="n"/>
      <c r="C41" s="35" t="n"/>
      <c r="D41" s="36" t="n"/>
      <c r="E41" s="36" t="n"/>
      <c r="F41" s="19" t="n"/>
      <c r="G41" s="19" t="n"/>
      <c r="H41" s="35" t="n"/>
      <c r="I41" s="16" t="n"/>
      <c r="J41" s="22">
        <f>IF(OR(A41="",B41=""),"",IFERROR(VLOOKUP(B41,Assumptions!$F$4:$G$15,2,FALSE),"Review account"))</f>
        <v/>
      </c>
      <c r="K41" s="32">
        <f>IF(OR(C41="",D41="",J41=""),"",IF(J41="Revenue",D41,IF(J41="Expense",-D41,"")))</f>
        <v/>
      </c>
      <c r="L41" s="32">
        <f>IF(OR(C41="",E41="",J41=""),"",IF(J41="Revenue",E41,IF(J41="Expense",-E41,"")))</f>
        <v/>
      </c>
      <c r="M41" s="32">
        <f>IF(OR(K41="",L41=""),"",L41-K41)</f>
        <v/>
      </c>
      <c r="N41" s="12">
        <f>IF(OR(K41="",M41=""),"",IFERROR(M41/ABS(K41),""))</f>
        <v/>
      </c>
      <c r="O41" s="23">
        <f>IF(A41="","",IFERROR(IF(OR(B41="",C41="",D41="",F41="",G41=""),"Review incomplete row",IF(YEAR(C41)&lt;&gt;Assumptions!$B$4,"Review period",IF(J41="Review account","Review account",IF(AND(D41=0,E41&lt;&gt;"",E41&gt;0),"Review unbudgeted actual",IF(AND(N41&lt;&gt;"",ABS(N41)&gt;=Assumptions!$B$6),"Review variance",IF(AND(G41="Needs review",H41=""),"Review missing due date",IF(AND(G41="Needs review",H41&lt;&gt;"",TODAY()&gt;H41),"Past due review",""))))))),"Review entry"))</f>
        <v/>
      </c>
      <c r="Q41">
        <f>IF(ROW()&lt;=6,Assumptions!D6,"")</f>
        <v/>
      </c>
      <c r="R41">
        <f>IF(ROW()&lt;=15,Assumptions!F15,"")</f>
        <v/>
      </c>
      <c r="S41">
        <f>IF(ROW()&lt;=7,Assumptions!I7,"")</f>
        <v/>
      </c>
      <c r="T41">
        <f>IF(ROW()&lt;=7,Assumptions!K7,"")</f>
        <v/>
      </c>
    </row>
    <row r="42">
      <c r="A42" s="16" t="n"/>
      <c r="B42" s="16" t="n"/>
      <c r="C42" s="35" t="n"/>
      <c r="D42" s="36" t="n"/>
      <c r="E42" s="36" t="n"/>
      <c r="F42" s="19" t="n"/>
      <c r="G42" s="19" t="n"/>
      <c r="H42" s="35" t="n"/>
      <c r="I42" s="16" t="n"/>
      <c r="J42" s="20">
        <f>IF(OR(A42="",B42=""),"",IFERROR(VLOOKUP(B42,Assumptions!$F$4:$G$15,2,FALSE),"Review account"))</f>
        <v/>
      </c>
      <c r="K42" s="34">
        <f>IF(OR(C42="",D42="",J42=""),"",IF(J42="Revenue",D42,IF(J42="Expense",-D42,"")))</f>
        <v/>
      </c>
      <c r="L42" s="34">
        <f>IF(OR(C42="",E42="",J42=""),"",IF(J42="Revenue",E42,IF(J42="Expense",-E42,"")))</f>
        <v/>
      </c>
      <c r="M42" s="34">
        <f>IF(OR(K42="",L42=""),"",L42-K42)</f>
        <v/>
      </c>
      <c r="N42" s="15">
        <f>IF(OR(K42="",M42=""),"",IFERROR(M42/ABS(K42),""))</f>
        <v/>
      </c>
      <c r="O42" s="21">
        <f>IF(A42="","",IFERROR(IF(OR(B42="",C42="",D42="",F42="",G42=""),"Review incomplete row",IF(YEAR(C42)&lt;&gt;Assumptions!$B$4,"Review period",IF(J42="Review account","Review account",IF(AND(D42=0,E42&lt;&gt;"",E42&gt;0),"Review unbudgeted actual",IF(AND(N42&lt;&gt;"",ABS(N42)&gt;=Assumptions!$B$6),"Review variance",IF(AND(G42="Needs review",H42=""),"Review missing due date",IF(AND(G42="Needs review",H42&lt;&gt;"",TODAY()&gt;H42),"Past due review",""))))))),"Review entry"))</f>
        <v/>
      </c>
      <c r="Q42">
        <f>IF(ROW()&lt;=6,Assumptions!D6,"")</f>
        <v/>
      </c>
      <c r="R42">
        <f>IF(ROW()&lt;=15,Assumptions!F15,"")</f>
        <v/>
      </c>
      <c r="S42">
        <f>IF(ROW()&lt;=7,Assumptions!I7,"")</f>
        <v/>
      </c>
      <c r="T42">
        <f>IF(ROW()&lt;=7,Assumptions!K7,"")</f>
        <v/>
      </c>
    </row>
    <row r="43">
      <c r="A43" s="16" t="n"/>
      <c r="B43" s="16" t="n"/>
      <c r="C43" s="35" t="n"/>
      <c r="D43" s="36" t="n"/>
      <c r="E43" s="36" t="n"/>
      <c r="F43" s="19" t="n"/>
      <c r="G43" s="19" t="n"/>
      <c r="H43" s="35" t="n"/>
      <c r="I43" s="16" t="n"/>
      <c r="J43" s="22">
        <f>IF(OR(A43="",B43=""),"",IFERROR(VLOOKUP(B43,Assumptions!$F$4:$G$15,2,FALSE),"Review account"))</f>
        <v/>
      </c>
      <c r="K43" s="32">
        <f>IF(OR(C43="",D43="",J43=""),"",IF(J43="Revenue",D43,IF(J43="Expense",-D43,"")))</f>
        <v/>
      </c>
      <c r="L43" s="32">
        <f>IF(OR(C43="",E43="",J43=""),"",IF(J43="Revenue",E43,IF(J43="Expense",-E43,"")))</f>
        <v/>
      </c>
      <c r="M43" s="32">
        <f>IF(OR(K43="",L43=""),"",L43-K43)</f>
        <v/>
      </c>
      <c r="N43" s="12">
        <f>IF(OR(K43="",M43=""),"",IFERROR(M43/ABS(K43),""))</f>
        <v/>
      </c>
      <c r="O43" s="23">
        <f>IF(A43="","",IFERROR(IF(OR(B43="",C43="",D43="",F43="",G43=""),"Review incomplete row",IF(YEAR(C43)&lt;&gt;Assumptions!$B$4,"Review period",IF(J43="Review account","Review account",IF(AND(D43=0,E43&lt;&gt;"",E43&gt;0),"Review unbudgeted actual",IF(AND(N43&lt;&gt;"",ABS(N43)&gt;=Assumptions!$B$6),"Review variance",IF(AND(G43="Needs review",H43=""),"Review missing due date",IF(AND(G43="Needs review",H43&lt;&gt;"",TODAY()&gt;H43),"Past due review",""))))))),"Review entry"))</f>
        <v/>
      </c>
      <c r="Q43">
        <f>IF(ROW()&lt;=6,Assumptions!D6,"")</f>
        <v/>
      </c>
      <c r="R43">
        <f>IF(ROW()&lt;=15,Assumptions!F15,"")</f>
        <v/>
      </c>
      <c r="S43">
        <f>IF(ROW()&lt;=7,Assumptions!I7,"")</f>
        <v/>
      </c>
      <c r="T43">
        <f>IF(ROW()&lt;=7,Assumptions!K7,"")</f>
        <v/>
      </c>
    </row>
    <row r="44">
      <c r="A44" s="16" t="n"/>
      <c r="B44" s="16" t="n"/>
      <c r="C44" s="35" t="n"/>
      <c r="D44" s="36" t="n"/>
      <c r="E44" s="36" t="n"/>
      <c r="F44" s="19" t="n"/>
      <c r="G44" s="19" t="n"/>
      <c r="H44" s="35" t="n"/>
      <c r="I44" s="16" t="n"/>
      <c r="J44" s="20">
        <f>IF(OR(A44="",B44=""),"",IFERROR(VLOOKUP(B44,Assumptions!$F$4:$G$15,2,FALSE),"Review account"))</f>
        <v/>
      </c>
      <c r="K44" s="34">
        <f>IF(OR(C44="",D44="",J44=""),"",IF(J44="Revenue",D44,IF(J44="Expense",-D44,"")))</f>
        <v/>
      </c>
      <c r="L44" s="34">
        <f>IF(OR(C44="",E44="",J44=""),"",IF(J44="Revenue",E44,IF(J44="Expense",-E44,"")))</f>
        <v/>
      </c>
      <c r="M44" s="34">
        <f>IF(OR(K44="",L44=""),"",L44-K44)</f>
        <v/>
      </c>
      <c r="N44" s="15">
        <f>IF(OR(K44="",M44=""),"",IFERROR(M44/ABS(K44),""))</f>
        <v/>
      </c>
      <c r="O44" s="21">
        <f>IF(A44="","",IFERROR(IF(OR(B44="",C44="",D44="",F44="",G44=""),"Review incomplete row",IF(YEAR(C44)&lt;&gt;Assumptions!$B$4,"Review period",IF(J44="Review account","Review account",IF(AND(D44=0,E44&lt;&gt;"",E44&gt;0),"Review unbudgeted actual",IF(AND(N44&lt;&gt;"",ABS(N44)&gt;=Assumptions!$B$6),"Review variance",IF(AND(G44="Needs review",H44=""),"Review missing due date",IF(AND(G44="Needs review",H44&lt;&gt;"",TODAY()&gt;H44),"Past due review",""))))))),"Review entry"))</f>
        <v/>
      </c>
      <c r="Q44">
        <f>IF(ROW()&lt;=6,Assumptions!D6,"")</f>
        <v/>
      </c>
      <c r="R44">
        <f>IF(ROW()&lt;=15,Assumptions!F15,"")</f>
        <v/>
      </c>
      <c r="S44">
        <f>IF(ROW()&lt;=7,Assumptions!I7,"")</f>
        <v/>
      </c>
      <c r="T44">
        <f>IF(ROW()&lt;=7,Assumptions!K7,"")</f>
        <v/>
      </c>
    </row>
    <row r="45">
      <c r="A45" s="16" t="n"/>
      <c r="B45" s="16" t="n"/>
      <c r="C45" s="35" t="n"/>
      <c r="D45" s="36" t="n"/>
      <c r="E45" s="36" t="n"/>
      <c r="F45" s="19" t="n"/>
      <c r="G45" s="19" t="n"/>
      <c r="H45" s="35" t="n"/>
      <c r="I45" s="16" t="n"/>
      <c r="J45" s="22">
        <f>IF(OR(A45="",B45=""),"",IFERROR(VLOOKUP(B45,Assumptions!$F$4:$G$15,2,FALSE),"Review account"))</f>
        <v/>
      </c>
      <c r="K45" s="32">
        <f>IF(OR(C45="",D45="",J45=""),"",IF(J45="Revenue",D45,IF(J45="Expense",-D45,"")))</f>
        <v/>
      </c>
      <c r="L45" s="32">
        <f>IF(OR(C45="",E45="",J45=""),"",IF(J45="Revenue",E45,IF(J45="Expense",-E45,"")))</f>
        <v/>
      </c>
      <c r="M45" s="32">
        <f>IF(OR(K45="",L45=""),"",L45-K45)</f>
        <v/>
      </c>
      <c r="N45" s="12">
        <f>IF(OR(K45="",M45=""),"",IFERROR(M45/ABS(K45),""))</f>
        <v/>
      </c>
      <c r="O45" s="23">
        <f>IF(A45="","",IFERROR(IF(OR(B45="",C45="",D45="",F45="",G45=""),"Review incomplete row",IF(YEAR(C45)&lt;&gt;Assumptions!$B$4,"Review period",IF(J45="Review account","Review account",IF(AND(D45=0,E45&lt;&gt;"",E45&gt;0),"Review unbudgeted actual",IF(AND(N45&lt;&gt;"",ABS(N45)&gt;=Assumptions!$B$6),"Review variance",IF(AND(G45="Needs review",H45=""),"Review missing due date",IF(AND(G45="Needs review",H45&lt;&gt;"",TODAY()&gt;H45),"Past due review",""))))))),"Review entry"))</f>
        <v/>
      </c>
      <c r="Q45">
        <f>IF(ROW()&lt;=6,Assumptions!D6,"")</f>
        <v/>
      </c>
      <c r="R45">
        <f>IF(ROW()&lt;=15,Assumptions!F15,"")</f>
        <v/>
      </c>
      <c r="S45">
        <f>IF(ROW()&lt;=7,Assumptions!I7,"")</f>
        <v/>
      </c>
      <c r="T45">
        <f>IF(ROW()&lt;=7,Assumptions!K7,"")</f>
        <v/>
      </c>
    </row>
    <row r="46">
      <c r="A46" s="16" t="n"/>
      <c r="B46" s="16" t="n"/>
      <c r="C46" s="35" t="n"/>
      <c r="D46" s="36" t="n"/>
      <c r="E46" s="36" t="n"/>
      <c r="F46" s="19" t="n"/>
      <c r="G46" s="19" t="n"/>
      <c r="H46" s="35" t="n"/>
      <c r="I46" s="16" t="n"/>
      <c r="J46" s="20">
        <f>IF(OR(A46="",B46=""),"",IFERROR(VLOOKUP(B46,Assumptions!$F$4:$G$15,2,FALSE),"Review account"))</f>
        <v/>
      </c>
      <c r="K46" s="34">
        <f>IF(OR(C46="",D46="",J46=""),"",IF(J46="Revenue",D46,IF(J46="Expense",-D46,"")))</f>
        <v/>
      </c>
      <c r="L46" s="34">
        <f>IF(OR(C46="",E46="",J46=""),"",IF(J46="Revenue",E46,IF(J46="Expense",-E46,"")))</f>
        <v/>
      </c>
      <c r="M46" s="34">
        <f>IF(OR(K46="",L46=""),"",L46-K46)</f>
        <v/>
      </c>
      <c r="N46" s="15">
        <f>IF(OR(K46="",M46=""),"",IFERROR(M46/ABS(K46),""))</f>
        <v/>
      </c>
      <c r="O46" s="21">
        <f>IF(A46="","",IFERROR(IF(OR(B46="",C46="",D46="",F46="",G46=""),"Review incomplete row",IF(YEAR(C46)&lt;&gt;Assumptions!$B$4,"Review period",IF(J46="Review account","Review account",IF(AND(D46=0,E46&lt;&gt;"",E46&gt;0),"Review unbudgeted actual",IF(AND(N46&lt;&gt;"",ABS(N46)&gt;=Assumptions!$B$6),"Review variance",IF(AND(G46="Needs review",H46=""),"Review missing due date",IF(AND(G46="Needs review",H46&lt;&gt;"",TODAY()&gt;H46),"Past due review",""))))))),"Review entry"))</f>
        <v/>
      </c>
      <c r="Q46">
        <f>IF(ROW()&lt;=6,Assumptions!D6,"")</f>
        <v/>
      </c>
      <c r="R46">
        <f>IF(ROW()&lt;=15,Assumptions!F15,"")</f>
        <v/>
      </c>
      <c r="S46">
        <f>IF(ROW()&lt;=7,Assumptions!I7,"")</f>
        <v/>
      </c>
      <c r="T46">
        <f>IF(ROW()&lt;=7,Assumptions!K7,"")</f>
        <v/>
      </c>
    </row>
    <row r="47">
      <c r="A47" s="16" t="n"/>
      <c r="B47" s="16" t="n"/>
      <c r="C47" s="35" t="n"/>
      <c r="D47" s="36" t="n"/>
      <c r="E47" s="36" t="n"/>
      <c r="F47" s="19" t="n"/>
      <c r="G47" s="19" t="n"/>
      <c r="H47" s="35" t="n"/>
      <c r="I47" s="16" t="n"/>
      <c r="J47" s="22">
        <f>IF(OR(A47="",B47=""),"",IFERROR(VLOOKUP(B47,Assumptions!$F$4:$G$15,2,FALSE),"Review account"))</f>
        <v/>
      </c>
      <c r="K47" s="32">
        <f>IF(OR(C47="",D47="",J47=""),"",IF(J47="Revenue",D47,IF(J47="Expense",-D47,"")))</f>
        <v/>
      </c>
      <c r="L47" s="32">
        <f>IF(OR(C47="",E47="",J47=""),"",IF(J47="Revenue",E47,IF(J47="Expense",-E47,"")))</f>
        <v/>
      </c>
      <c r="M47" s="32">
        <f>IF(OR(K47="",L47=""),"",L47-K47)</f>
        <v/>
      </c>
      <c r="N47" s="12">
        <f>IF(OR(K47="",M47=""),"",IFERROR(M47/ABS(K47),""))</f>
        <v/>
      </c>
      <c r="O47" s="23">
        <f>IF(A47="","",IFERROR(IF(OR(B47="",C47="",D47="",F47="",G47=""),"Review incomplete row",IF(YEAR(C47)&lt;&gt;Assumptions!$B$4,"Review period",IF(J47="Review account","Review account",IF(AND(D47=0,E47&lt;&gt;"",E47&gt;0),"Review unbudgeted actual",IF(AND(N47&lt;&gt;"",ABS(N47)&gt;=Assumptions!$B$6),"Review variance",IF(AND(G47="Needs review",H47=""),"Review missing due date",IF(AND(G47="Needs review",H47&lt;&gt;"",TODAY()&gt;H47),"Past due review",""))))))),"Review entry"))</f>
        <v/>
      </c>
      <c r="Q47">
        <f>IF(ROW()&lt;=6,Assumptions!D6,"")</f>
        <v/>
      </c>
      <c r="R47">
        <f>IF(ROW()&lt;=15,Assumptions!F15,"")</f>
        <v/>
      </c>
      <c r="S47">
        <f>IF(ROW()&lt;=7,Assumptions!I7,"")</f>
        <v/>
      </c>
      <c r="T47">
        <f>IF(ROW()&lt;=7,Assumptions!K7,"")</f>
        <v/>
      </c>
    </row>
    <row r="48">
      <c r="A48" s="16" t="n"/>
      <c r="B48" s="16" t="n"/>
      <c r="C48" s="35" t="n"/>
      <c r="D48" s="36" t="n"/>
      <c r="E48" s="36" t="n"/>
      <c r="F48" s="19" t="n"/>
      <c r="G48" s="19" t="n"/>
      <c r="H48" s="35" t="n"/>
      <c r="I48" s="16" t="n"/>
      <c r="J48" s="20">
        <f>IF(OR(A48="",B48=""),"",IFERROR(VLOOKUP(B48,Assumptions!$F$4:$G$15,2,FALSE),"Review account"))</f>
        <v/>
      </c>
      <c r="K48" s="34">
        <f>IF(OR(C48="",D48="",J48=""),"",IF(J48="Revenue",D48,IF(J48="Expense",-D48,"")))</f>
        <v/>
      </c>
      <c r="L48" s="34">
        <f>IF(OR(C48="",E48="",J48=""),"",IF(J48="Revenue",E48,IF(J48="Expense",-E48,"")))</f>
        <v/>
      </c>
      <c r="M48" s="34">
        <f>IF(OR(K48="",L48=""),"",L48-K48)</f>
        <v/>
      </c>
      <c r="N48" s="15">
        <f>IF(OR(K48="",M48=""),"",IFERROR(M48/ABS(K48),""))</f>
        <v/>
      </c>
      <c r="O48" s="21">
        <f>IF(A48="","",IFERROR(IF(OR(B48="",C48="",D48="",F48="",G48=""),"Review incomplete row",IF(YEAR(C48)&lt;&gt;Assumptions!$B$4,"Review period",IF(J48="Review account","Review account",IF(AND(D48=0,E48&lt;&gt;"",E48&gt;0),"Review unbudgeted actual",IF(AND(N48&lt;&gt;"",ABS(N48)&gt;=Assumptions!$B$6),"Review variance",IF(AND(G48="Needs review",H48=""),"Review missing due date",IF(AND(G48="Needs review",H48&lt;&gt;"",TODAY()&gt;H48),"Past due review",""))))))),"Review entry"))</f>
        <v/>
      </c>
      <c r="Q48">
        <f>IF(ROW()&lt;=6,Assumptions!D6,"")</f>
        <v/>
      </c>
      <c r="R48">
        <f>IF(ROW()&lt;=15,Assumptions!F15,"")</f>
        <v/>
      </c>
      <c r="S48">
        <f>IF(ROW()&lt;=7,Assumptions!I7,"")</f>
        <v/>
      </c>
      <c r="T48">
        <f>IF(ROW()&lt;=7,Assumptions!K7,"")</f>
        <v/>
      </c>
    </row>
    <row r="49">
      <c r="A49" s="16" t="n"/>
      <c r="B49" s="16" t="n"/>
      <c r="C49" s="35" t="n"/>
      <c r="D49" s="36" t="n"/>
      <c r="E49" s="36" t="n"/>
      <c r="F49" s="19" t="n"/>
      <c r="G49" s="19" t="n"/>
      <c r="H49" s="35" t="n"/>
      <c r="I49" s="16" t="n"/>
      <c r="J49" s="22">
        <f>IF(OR(A49="",B49=""),"",IFERROR(VLOOKUP(B49,Assumptions!$F$4:$G$15,2,FALSE),"Review account"))</f>
        <v/>
      </c>
      <c r="K49" s="32">
        <f>IF(OR(C49="",D49="",J49=""),"",IF(J49="Revenue",D49,IF(J49="Expense",-D49,"")))</f>
        <v/>
      </c>
      <c r="L49" s="32">
        <f>IF(OR(C49="",E49="",J49=""),"",IF(J49="Revenue",E49,IF(J49="Expense",-E49,"")))</f>
        <v/>
      </c>
      <c r="M49" s="32">
        <f>IF(OR(K49="",L49=""),"",L49-K49)</f>
        <v/>
      </c>
      <c r="N49" s="12">
        <f>IF(OR(K49="",M49=""),"",IFERROR(M49/ABS(K49),""))</f>
        <v/>
      </c>
      <c r="O49" s="23">
        <f>IF(A49="","",IFERROR(IF(OR(B49="",C49="",D49="",F49="",G49=""),"Review incomplete row",IF(YEAR(C49)&lt;&gt;Assumptions!$B$4,"Review period",IF(J49="Review account","Review account",IF(AND(D49=0,E49&lt;&gt;"",E49&gt;0),"Review unbudgeted actual",IF(AND(N49&lt;&gt;"",ABS(N49)&gt;=Assumptions!$B$6),"Review variance",IF(AND(G49="Needs review",H49=""),"Review missing due date",IF(AND(G49="Needs review",H49&lt;&gt;"",TODAY()&gt;H49),"Past due review",""))))))),"Review entry"))</f>
        <v/>
      </c>
      <c r="Q49">
        <f>IF(ROW()&lt;=6,Assumptions!D6,"")</f>
        <v/>
      </c>
      <c r="R49">
        <f>IF(ROW()&lt;=15,Assumptions!F15,"")</f>
        <v/>
      </c>
      <c r="S49">
        <f>IF(ROW()&lt;=7,Assumptions!I7,"")</f>
        <v/>
      </c>
      <c r="T49">
        <f>IF(ROW()&lt;=7,Assumptions!K7,"")</f>
        <v/>
      </c>
    </row>
    <row r="50">
      <c r="A50" s="16" t="n"/>
      <c r="B50" s="16" t="n"/>
      <c r="C50" s="35" t="n"/>
      <c r="D50" s="36" t="n"/>
      <c r="E50" s="36" t="n"/>
      <c r="F50" s="19" t="n"/>
      <c r="G50" s="19" t="n"/>
      <c r="H50" s="35" t="n"/>
      <c r="I50" s="16" t="n"/>
      <c r="J50" s="20">
        <f>IF(OR(A50="",B50=""),"",IFERROR(VLOOKUP(B50,Assumptions!$F$4:$G$15,2,FALSE),"Review account"))</f>
        <v/>
      </c>
      <c r="K50" s="34">
        <f>IF(OR(C50="",D50="",J50=""),"",IF(J50="Revenue",D50,IF(J50="Expense",-D50,"")))</f>
        <v/>
      </c>
      <c r="L50" s="34">
        <f>IF(OR(C50="",E50="",J50=""),"",IF(J50="Revenue",E50,IF(J50="Expense",-E50,"")))</f>
        <v/>
      </c>
      <c r="M50" s="34">
        <f>IF(OR(K50="",L50=""),"",L50-K50)</f>
        <v/>
      </c>
      <c r="N50" s="15">
        <f>IF(OR(K50="",M50=""),"",IFERROR(M50/ABS(K50),""))</f>
        <v/>
      </c>
      <c r="O50" s="21">
        <f>IF(A50="","",IFERROR(IF(OR(B50="",C50="",D50="",F50="",G50=""),"Review incomplete row",IF(YEAR(C50)&lt;&gt;Assumptions!$B$4,"Review period",IF(J50="Review account","Review account",IF(AND(D50=0,E50&lt;&gt;"",E50&gt;0),"Review unbudgeted actual",IF(AND(N50&lt;&gt;"",ABS(N50)&gt;=Assumptions!$B$6),"Review variance",IF(AND(G50="Needs review",H50=""),"Review missing due date",IF(AND(G50="Needs review",H50&lt;&gt;"",TODAY()&gt;H50),"Past due review",""))))))),"Review entry"))</f>
        <v/>
      </c>
      <c r="Q50">
        <f>IF(ROW()&lt;=6,Assumptions!D6,"")</f>
        <v/>
      </c>
      <c r="R50">
        <f>IF(ROW()&lt;=15,Assumptions!F15,"")</f>
        <v/>
      </c>
      <c r="S50">
        <f>IF(ROW()&lt;=7,Assumptions!I7,"")</f>
        <v/>
      </c>
      <c r="T50">
        <f>IF(ROW()&lt;=7,Assumptions!K7,"")</f>
        <v/>
      </c>
    </row>
    <row r="51">
      <c r="A51" s="16" t="n"/>
      <c r="B51" s="16" t="n"/>
      <c r="C51" s="35" t="n"/>
      <c r="D51" s="36" t="n"/>
      <c r="E51" s="36" t="n"/>
      <c r="F51" s="19" t="n"/>
      <c r="G51" s="19" t="n"/>
      <c r="H51" s="35" t="n"/>
      <c r="I51" s="16" t="n"/>
      <c r="J51" s="22">
        <f>IF(OR(A51="",B51=""),"",IFERROR(VLOOKUP(B51,Assumptions!$F$4:$G$15,2,FALSE),"Review account"))</f>
        <v/>
      </c>
      <c r="K51" s="32">
        <f>IF(OR(C51="",D51="",J51=""),"",IF(J51="Revenue",D51,IF(J51="Expense",-D51,"")))</f>
        <v/>
      </c>
      <c r="L51" s="32">
        <f>IF(OR(C51="",E51="",J51=""),"",IF(J51="Revenue",E51,IF(J51="Expense",-E51,"")))</f>
        <v/>
      </c>
      <c r="M51" s="32">
        <f>IF(OR(K51="",L51=""),"",L51-K51)</f>
        <v/>
      </c>
      <c r="N51" s="12">
        <f>IF(OR(K51="",M51=""),"",IFERROR(M51/ABS(K51),""))</f>
        <v/>
      </c>
      <c r="O51" s="23">
        <f>IF(A51="","",IFERROR(IF(OR(B51="",C51="",D51="",F51="",G51=""),"Review incomplete row",IF(YEAR(C51)&lt;&gt;Assumptions!$B$4,"Review period",IF(J51="Review account","Review account",IF(AND(D51=0,E51&lt;&gt;"",E51&gt;0),"Review unbudgeted actual",IF(AND(N51&lt;&gt;"",ABS(N51)&gt;=Assumptions!$B$6),"Review variance",IF(AND(G51="Needs review",H51=""),"Review missing due date",IF(AND(G51="Needs review",H51&lt;&gt;"",TODAY()&gt;H51),"Past due review",""))))))),"Review entry"))</f>
        <v/>
      </c>
      <c r="Q51">
        <f>IF(ROW()&lt;=6,Assumptions!D6,"")</f>
        <v/>
      </c>
      <c r="R51">
        <f>IF(ROW()&lt;=15,Assumptions!F15,"")</f>
        <v/>
      </c>
      <c r="S51">
        <f>IF(ROW()&lt;=7,Assumptions!I7,"")</f>
        <v/>
      </c>
      <c r="T51">
        <f>IF(ROW()&lt;=7,Assumptions!K7,"")</f>
        <v/>
      </c>
    </row>
    <row r="52">
      <c r="A52" s="16" t="n"/>
      <c r="B52" s="16" t="n"/>
      <c r="C52" s="35" t="n"/>
      <c r="D52" s="36" t="n"/>
      <c r="E52" s="36" t="n"/>
      <c r="F52" s="19" t="n"/>
      <c r="G52" s="19" t="n"/>
      <c r="H52" s="35" t="n"/>
      <c r="I52" s="16" t="n"/>
      <c r="J52" s="20">
        <f>IF(OR(A52="",B52=""),"",IFERROR(VLOOKUP(B52,Assumptions!$F$4:$G$15,2,FALSE),"Review account"))</f>
        <v/>
      </c>
      <c r="K52" s="34">
        <f>IF(OR(C52="",D52="",J52=""),"",IF(J52="Revenue",D52,IF(J52="Expense",-D52,"")))</f>
        <v/>
      </c>
      <c r="L52" s="34">
        <f>IF(OR(C52="",E52="",J52=""),"",IF(J52="Revenue",E52,IF(J52="Expense",-E52,"")))</f>
        <v/>
      </c>
      <c r="M52" s="34">
        <f>IF(OR(K52="",L52=""),"",L52-K52)</f>
        <v/>
      </c>
      <c r="N52" s="15">
        <f>IF(OR(K52="",M52=""),"",IFERROR(M52/ABS(K52),""))</f>
        <v/>
      </c>
      <c r="O52" s="21">
        <f>IF(A52="","",IFERROR(IF(OR(B52="",C52="",D52="",F52="",G52=""),"Review incomplete row",IF(YEAR(C52)&lt;&gt;Assumptions!$B$4,"Review period",IF(J52="Review account","Review account",IF(AND(D52=0,E52&lt;&gt;"",E52&gt;0),"Review unbudgeted actual",IF(AND(N52&lt;&gt;"",ABS(N52)&gt;=Assumptions!$B$6),"Review variance",IF(AND(G52="Needs review",H52=""),"Review missing due date",IF(AND(G52="Needs review",H52&lt;&gt;"",TODAY()&gt;H52),"Past due review",""))))))),"Review entry"))</f>
        <v/>
      </c>
      <c r="Q52">
        <f>IF(ROW()&lt;=6,Assumptions!D6,"")</f>
        <v/>
      </c>
      <c r="R52">
        <f>IF(ROW()&lt;=15,Assumptions!F15,"")</f>
        <v/>
      </c>
      <c r="S52">
        <f>IF(ROW()&lt;=7,Assumptions!I7,"")</f>
        <v/>
      </c>
      <c r="T52">
        <f>IF(ROW()&lt;=7,Assumptions!K7,"")</f>
        <v/>
      </c>
    </row>
    <row r="53">
      <c r="A53" s="16" t="n"/>
      <c r="B53" s="16" t="n"/>
      <c r="C53" s="35" t="n"/>
      <c r="D53" s="36" t="n"/>
      <c r="E53" s="36" t="n"/>
      <c r="F53" s="19" t="n"/>
      <c r="G53" s="19" t="n"/>
      <c r="H53" s="35" t="n"/>
      <c r="I53" s="16" t="n"/>
      <c r="J53" s="22">
        <f>IF(OR(A53="",B53=""),"",IFERROR(VLOOKUP(B53,Assumptions!$F$4:$G$15,2,FALSE),"Review account"))</f>
        <v/>
      </c>
      <c r="K53" s="32">
        <f>IF(OR(C53="",D53="",J53=""),"",IF(J53="Revenue",D53,IF(J53="Expense",-D53,"")))</f>
        <v/>
      </c>
      <c r="L53" s="32">
        <f>IF(OR(C53="",E53="",J53=""),"",IF(J53="Revenue",E53,IF(J53="Expense",-E53,"")))</f>
        <v/>
      </c>
      <c r="M53" s="32">
        <f>IF(OR(K53="",L53=""),"",L53-K53)</f>
        <v/>
      </c>
      <c r="N53" s="12">
        <f>IF(OR(K53="",M53=""),"",IFERROR(M53/ABS(K53),""))</f>
        <v/>
      </c>
      <c r="O53" s="23">
        <f>IF(A53="","",IFERROR(IF(OR(B53="",C53="",D53="",F53="",G53=""),"Review incomplete row",IF(YEAR(C53)&lt;&gt;Assumptions!$B$4,"Review period",IF(J53="Review account","Review account",IF(AND(D53=0,E53&lt;&gt;"",E53&gt;0),"Review unbudgeted actual",IF(AND(N53&lt;&gt;"",ABS(N53)&gt;=Assumptions!$B$6),"Review variance",IF(AND(G53="Needs review",H53=""),"Review missing due date",IF(AND(G53="Needs review",H53&lt;&gt;"",TODAY()&gt;H53),"Past due review",""))))))),"Review entry"))</f>
        <v/>
      </c>
      <c r="Q53">
        <f>IF(ROW()&lt;=6,Assumptions!D6,"")</f>
        <v/>
      </c>
      <c r="R53">
        <f>IF(ROW()&lt;=15,Assumptions!F15,"")</f>
        <v/>
      </c>
      <c r="S53">
        <f>IF(ROW()&lt;=7,Assumptions!I7,"")</f>
        <v/>
      </c>
      <c r="T53">
        <f>IF(ROW()&lt;=7,Assumptions!K7,"")</f>
        <v/>
      </c>
    </row>
    <row r="54">
      <c r="A54" s="16" t="n"/>
      <c r="B54" s="16" t="n"/>
      <c r="C54" s="35" t="n"/>
      <c r="D54" s="36" t="n"/>
      <c r="E54" s="36" t="n"/>
      <c r="F54" s="19" t="n"/>
      <c r="G54" s="19" t="n"/>
      <c r="H54" s="35" t="n"/>
      <c r="I54" s="16" t="n"/>
      <c r="J54" s="20">
        <f>IF(OR(A54="",B54=""),"",IFERROR(VLOOKUP(B54,Assumptions!$F$4:$G$15,2,FALSE),"Review account"))</f>
        <v/>
      </c>
      <c r="K54" s="34">
        <f>IF(OR(C54="",D54="",J54=""),"",IF(J54="Revenue",D54,IF(J54="Expense",-D54,"")))</f>
        <v/>
      </c>
      <c r="L54" s="34">
        <f>IF(OR(C54="",E54="",J54=""),"",IF(J54="Revenue",E54,IF(J54="Expense",-E54,"")))</f>
        <v/>
      </c>
      <c r="M54" s="34">
        <f>IF(OR(K54="",L54=""),"",L54-K54)</f>
        <v/>
      </c>
      <c r="N54" s="15">
        <f>IF(OR(K54="",M54=""),"",IFERROR(M54/ABS(K54),""))</f>
        <v/>
      </c>
      <c r="O54" s="21">
        <f>IF(A54="","",IFERROR(IF(OR(B54="",C54="",D54="",F54="",G54=""),"Review incomplete row",IF(YEAR(C54)&lt;&gt;Assumptions!$B$4,"Review period",IF(J54="Review account","Review account",IF(AND(D54=0,E54&lt;&gt;"",E54&gt;0),"Review unbudgeted actual",IF(AND(N54&lt;&gt;"",ABS(N54)&gt;=Assumptions!$B$6),"Review variance",IF(AND(G54="Needs review",H54=""),"Review missing due date",IF(AND(G54="Needs review",H54&lt;&gt;"",TODAY()&gt;H54),"Past due review",""))))))),"Review entry"))</f>
        <v/>
      </c>
      <c r="Q54">
        <f>IF(ROW()&lt;=6,Assumptions!D6,"")</f>
        <v/>
      </c>
      <c r="R54">
        <f>IF(ROW()&lt;=15,Assumptions!F15,"")</f>
        <v/>
      </c>
      <c r="S54">
        <f>IF(ROW()&lt;=7,Assumptions!I7,"")</f>
        <v/>
      </c>
      <c r="T54">
        <f>IF(ROW()&lt;=7,Assumptions!K7,"")</f>
        <v/>
      </c>
    </row>
    <row r="55">
      <c r="A55" s="16" t="n"/>
      <c r="B55" s="16" t="n"/>
      <c r="C55" s="35" t="n"/>
      <c r="D55" s="36" t="n"/>
      <c r="E55" s="36" t="n"/>
      <c r="F55" s="19" t="n"/>
      <c r="G55" s="19" t="n"/>
      <c r="H55" s="35" t="n"/>
      <c r="I55" s="16" t="n"/>
      <c r="J55" s="22">
        <f>IF(OR(A55="",B55=""),"",IFERROR(VLOOKUP(B55,Assumptions!$F$4:$G$15,2,FALSE),"Review account"))</f>
        <v/>
      </c>
      <c r="K55" s="32">
        <f>IF(OR(C55="",D55="",J55=""),"",IF(J55="Revenue",D55,IF(J55="Expense",-D55,"")))</f>
        <v/>
      </c>
      <c r="L55" s="32">
        <f>IF(OR(C55="",E55="",J55=""),"",IF(J55="Revenue",E55,IF(J55="Expense",-E55,"")))</f>
        <v/>
      </c>
      <c r="M55" s="32">
        <f>IF(OR(K55="",L55=""),"",L55-K55)</f>
        <v/>
      </c>
      <c r="N55" s="12">
        <f>IF(OR(K55="",M55=""),"",IFERROR(M55/ABS(K55),""))</f>
        <v/>
      </c>
      <c r="O55" s="23">
        <f>IF(A55="","",IFERROR(IF(OR(B55="",C55="",D55="",F55="",G55=""),"Review incomplete row",IF(YEAR(C55)&lt;&gt;Assumptions!$B$4,"Review period",IF(J55="Review account","Review account",IF(AND(D55=0,E55&lt;&gt;"",E55&gt;0),"Review unbudgeted actual",IF(AND(N55&lt;&gt;"",ABS(N55)&gt;=Assumptions!$B$6),"Review variance",IF(AND(G55="Needs review",H55=""),"Review missing due date",IF(AND(G55="Needs review",H55&lt;&gt;"",TODAY()&gt;H55),"Past due review",""))))))),"Review entry"))</f>
        <v/>
      </c>
      <c r="Q55">
        <f>IF(ROW()&lt;=6,Assumptions!D6,"")</f>
        <v/>
      </c>
      <c r="R55">
        <f>IF(ROW()&lt;=15,Assumptions!F15,"")</f>
        <v/>
      </c>
      <c r="S55">
        <f>IF(ROW()&lt;=7,Assumptions!I7,"")</f>
        <v/>
      </c>
      <c r="T55">
        <f>IF(ROW()&lt;=7,Assumptions!K7,"")</f>
        <v/>
      </c>
    </row>
    <row r="56">
      <c r="A56" s="16" t="n"/>
      <c r="B56" s="16" t="n"/>
      <c r="C56" s="35" t="n"/>
      <c r="D56" s="36" t="n"/>
      <c r="E56" s="36" t="n"/>
      <c r="F56" s="19" t="n"/>
      <c r="G56" s="19" t="n"/>
      <c r="H56" s="35" t="n"/>
      <c r="I56" s="16" t="n"/>
      <c r="J56" s="20">
        <f>IF(OR(A56="",B56=""),"",IFERROR(VLOOKUP(B56,Assumptions!$F$4:$G$15,2,FALSE),"Review account"))</f>
        <v/>
      </c>
      <c r="K56" s="34">
        <f>IF(OR(C56="",D56="",J56=""),"",IF(J56="Revenue",D56,IF(J56="Expense",-D56,"")))</f>
        <v/>
      </c>
      <c r="L56" s="34">
        <f>IF(OR(C56="",E56="",J56=""),"",IF(J56="Revenue",E56,IF(J56="Expense",-E56,"")))</f>
        <v/>
      </c>
      <c r="M56" s="34">
        <f>IF(OR(K56="",L56=""),"",L56-K56)</f>
        <v/>
      </c>
      <c r="N56" s="15">
        <f>IF(OR(K56="",M56=""),"",IFERROR(M56/ABS(K56),""))</f>
        <v/>
      </c>
      <c r="O56" s="21">
        <f>IF(A56="","",IFERROR(IF(OR(B56="",C56="",D56="",F56="",G56=""),"Review incomplete row",IF(YEAR(C56)&lt;&gt;Assumptions!$B$4,"Review period",IF(J56="Review account","Review account",IF(AND(D56=0,E56&lt;&gt;"",E56&gt;0),"Review unbudgeted actual",IF(AND(N56&lt;&gt;"",ABS(N56)&gt;=Assumptions!$B$6),"Review variance",IF(AND(G56="Needs review",H56=""),"Review missing due date",IF(AND(G56="Needs review",H56&lt;&gt;"",TODAY()&gt;H56),"Past due review",""))))))),"Review entry"))</f>
        <v/>
      </c>
      <c r="Q56">
        <f>IF(ROW()&lt;=6,Assumptions!D6,"")</f>
        <v/>
      </c>
      <c r="R56">
        <f>IF(ROW()&lt;=15,Assumptions!F15,"")</f>
        <v/>
      </c>
      <c r="S56">
        <f>IF(ROW()&lt;=7,Assumptions!I7,"")</f>
        <v/>
      </c>
      <c r="T56">
        <f>IF(ROW()&lt;=7,Assumptions!K7,"")</f>
        <v/>
      </c>
    </row>
    <row r="57">
      <c r="A57" s="16" t="n"/>
      <c r="B57" s="16" t="n"/>
      <c r="C57" s="35" t="n"/>
      <c r="D57" s="36" t="n"/>
      <c r="E57" s="36" t="n"/>
      <c r="F57" s="19" t="n"/>
      <c r="G57" s="19" t="n"/>
      <c r="H57" s="35" t="n"/>
      <c r="I57" s="16" t="n"/>
      <c r="J57" s="22">
        <f>IF(OR(A57="",B57=""),"",IFERROR(VLOOKUP(B57,Assumptions!$F$4:$G$15,2,FALSE),"Review account"))</f>
        <v/>
      </c>
      <c r="K57" s="32">
        <f>IF(OR(C57="",D57="",J57=""),"",IF(J57="Revenue",D57,IF(J57="Expense",-D57,"")))</f>
        <v/>
      </c>
      <c r="L57" s="32">
        <f>IF(OR(C57="",E57="",J57=""),"",IF(J57="Revenue",E57,IF(J57="Expense",-E57,"")))</f>
        <v/>
      </c>
      <c r="M57" s="32">
        <f>IF(OR(K57="",L57=""),"",L57-K57)</f>
        <v/>
      </c>
      <c r="N57" s="12">
        <f>IF(OR(K57="",M57=""),"",IFERROR(M57/ABS(K57),""))</f>
        <v/>
      </c>
      <c r="O57" s="23">
        <f>IF(A57="","",IFERROR(IF(OR(B57="",C57="",D57="",F57="",G57=""),"Review incomplete row",IF(YEAR(C57)&lt;&gt;Assumptions!$B$4,"Review period",IF(J57="Review account","Review account",IF(AND(D57=0,E57&lt;&gt;"",E57&gt;0),"Review unbudgeted actual",IF(AND(N57&lt;&gt;"",ABS(N57)&gt;=Assumptions!$B$6),"Review variance",IF(AND(G57="Needs review",H57=""),"Review missing due date",IF(AND(G57="Needs review",H57&lt;&gt;"",TODAY()&gt;H57),"Past due review",""))))))),"Review entry"))</f>
        <v/>
      </c>
      <c r="Q57">
        <f>IF(ROW()&lt;=6,Assumptions!D6,"")</f>
        <v/>
      </c>
      <c r="R57">
        <f>IF(ROW()&lt;=15,Assumptions!F15,"")</f>
        <v/>
      </c>
      <c r="S57">
        <f>IF(ROW()&lt;=7,Assumptions!I7,"")</f>
        <v/>
      </c>
      <c r="T57">
        <f>IF(ROW()&lt;=7,Assumptions!K7,"")</f>
        <v/>
      </c>
    </row>
    <row r="58">
      <c r="A58" s="16" t="n"/>
      <c r="B58" s="16" t="n"/>
      <c r="C58" s="35" t="n"/>
      <c r="D58" s="36" t="n"/>
      <c r="E58" s="36" t="n"/>
      <c r="F58" s="19" t="n"/>
      <c r="G58" s="19" t="n"/>
      <c r="H58" s="35" t="n"/>
      <c r="I58" s="16" t="n"/>
      <c r="J58" s="20">
        <f>IF(OR(A58="",B58=""),"",IFERROR(VLOOKUP(B58,Assumptions!$F$4:$G$15,2,FALSE),"Review account"))</f>
        <v/>
      </c>
      <c r="K58" s="34">
        <f>IF(OR(C58="",D58="",J58=""),"",IF(J58="Revenue",D58,IF(J58="Expense",-D58,"")))</f>
        <v/>
      </c>
      <c r="L58" s="34">
        <f>IF(OR(C58="",E58="",J58=""),"",IF(J58="Revenue",E58,IF(J58="Expense",-E58,"")))</f>
        <v/>
      </c>
      <c r="M58" s="34">
        <f>IF(OR(K58="",L58=""),"",L58-K58)</f>
        <v/>
      </c>
      <c r="N58" s="15">
        <f>IF(OR(K58="",M58=""),"",IFERROR(M58/ABS(K58),""))</f>
        <v/>
      </c>
      <c r="O58" s="21">
        <f>IF(A58="","",IFERROR(IF(OR(B58="",C58="",D58="",F58="",G58=""),"Review incomplete row",IF(YEAR(C58)&lt;&gt;Assumptions!$B$4,"Review period",IF(J58="Review account","Review account",IF(AND(D58=0,E58&lt;&gt;"",E58&gt;0),"Review unbudgeted actual",IF(AND(N58&lt;&gt;"",ABS(N58)&gt;=Assumptions!$B$6),"Review variance",IF(AND(G58="Needs review",H58=""),"Review missing due date",IF(AND(G58="Needs review",H58&lt;&gt;"",TODAY()&gt;H58),"Past due review",""))))))),"Review entry"))</f>
        <v/>
      </c>
      <c r="Q58">
        <f>IF(ROW()&lt;=6,Assumptions!D6,"")</f>
        <v/>
      </c>
      <c r="R58">
        <f>IF(ROW()&lt;=15,Assumptions!F15,"")</f>
        <v/>
      </c>
      <c r="S58">
        <f>IF(ROW()&lt;=7,Assumptions!I7,"")</f>
        <v/>
      </c>
      <c r="T58">
        <f>IF(ROW()&lt;=7,Assumptions!K7,"")</f>
        <v/>
      </c>
    </row>
    <row r="59">
      <c r="A59" s="16" t="n"/>
      <c r="B59" s="16" t="n"/>
      <c r="C59" s="35" t="n"/>
      <c r="D59" s="36" t="n"/>
      <c r="E59" s="36" t="n"/>
      <c r="F59" s="19" t="n"/>
      <c r="G59" s="19" t="n"/>
      <c r="H59" s="35" t="n"/>
      <c r="I59" s="16" t="n"/>
      <c r="J59" s="22">
        <f>IF(OR(A59="",B59=""),"",IFERROR(VLOOKUP(B59,Assumptions!$F$4:$G$15,2,FALSE),"Review account"))</f>
        <v/>
      </c>
      <c r="K59" s="32">
        <f>IF(OR(C59="",D59="",J59=""),"",IF(J59="Revenue",D59,IF(J59="Expense",-D59,"")))</f>
        <v/>
      </c>
      <c r="L59" s="32">
        <f>IF(OR(C59="",E59="",J59=""),"",IF(J59="Revenue",E59,IF(J59="Expense",-E59,"")))</f>
        <v/>
      </c>
      <c r="M59" s="32">
        <f>IF(OR(K59="",L59=""),"",L59-K59)</f>
        <v/>
      </c>
      <c r="N59" s="12">
        <f>IF(OR(K59="",M59=""),"",IFERROR(M59/ABS(K59),""))</f>
        <v/>
      </c>
      <c r="O59" s="23">
        <f>IF(A59="","",IFERROR(IF(OR(B59="",C59="",D59="",F59="",G59=""),"Review incomplete row",IF(YEAR(C59)&lt;&gt;Assumptions!$B$4,"Review period",IF(J59="Review account","Review account",IF(AND(D59=0,E59&lt;&gt;"",E59&gt;0),"Review unbudgeted actual",IF(AND(N59&lt;&gt;"",ABS(N59)&gt;=Assumptions!$B$6),"Review variance",IF(AND(G59="Needs review",H59=""),"Review missing due date",IF(AND(G59="Needs review",H59&lt;&gt;"",TODAY()&gt;H59),"Past due review",""))))))),"Review entry"))</f>
        <v/>
      </c>
      <c r="Q59">
        <f>IF(ROW()&lt;=6,Assumptions!D6,"")</f>
        <v/>
      </c>
      <c r="R59">
        <f>IF(ROW()&lt;=15,Assumptions!F15,"")</f>
        <v/>
      </c>
      <c r="S59">
        <f>IF(ROW()&lt;=7,Assumptions!I7,"")</f>
        <v/>
      </c>
      <c r="T59">
        <f>IF(ROW()&lt;=7,Assumptions!K7,"")</f>
        <v/>
      </c>
    </row>
    <row r="60">
      <c r="A60" s="16" t="n"/>
      <c r="B60" s="16" t="n"/>
      <c r="C60" s="35" t="n"/>
      <c r="D60" s="36" t="n"/>
      <c r="E60" s="36" t="n"/>
      <c r="F60" s="19" t="n"/>
      <c r="G60" s="19" t="n"/>
      <c r="H60" s="35" t="n"/>
      <c r="I60" s="16" t="n"/>
      <c r="J60" s="20">
        <f>IF(OR(A60="",B60=""),"",IFERROR(VLOOKUP(B60,Assumptions!$F$4:$G$15,2,FALSE),"Review account"))</f>
        <v/>
      </c>
      <c r="K60" s="34">
        <f>IF(OR(C60="",D60="",J60=""),"",IF(J60="Revenue",D60,IF(J60="Expense",-D60,"")))</f>
        <v/>
      </c>
      <c r="L60" s="34">
        <f>IF(OR(C60="",E60="",J60=""),"",IF(J60="Revenue",E60,IF(J60="Expense",-E60,"")))</f>
        <v/>
      </c>
      <c r="M60" s="34">
        <f>IF(OR(K60="",L60=""),"",L60-K60)</f>
        <v/>
      </c>
      <c r="N60" s="15">
        <f>IF(OR(K60="",M60=""),"",IFERROR(M60/ABS(K60),""))</f>
        <v/>
      </c>
      <c r="O60" s="21">
        <f>IF(A60="","",IFERROR(IF(OR(B60="",C60="",D60="",F60="",G60=""),"Review incomplete row",IF(YEAR(C60)&lt;&gt;Assumptions!$B$4,"Review period",IF(J60="Review account","Review account",IF(AND(D60=0,E60&lt;&gt;"",E60&gt;0),"Review unbudgeted actual",IF(AND(N60&lt;&gt;"",ABS(N60)&gt;=Assumptions!$B$6),"Review variance",IF(AND(G60="Needs review",H60=""),"Review missing due date",IF(AND(G60="Needs review",H60&lt;&gt;"",TODAY()&gt;H60),"Past due review",""))))))),"Review entry"))</f>
        <v/>
      </c>
      <c r="Q60">
        <f>IF(ROW()&lt;=6,Assumptions!D6,"")</f>
        <v/>
      </c>
      <c r="R60">
        <f>IF(ROW()&lt;=15,Assumptions!F15,"")</f>
        <v/>
      </c>
      <c r="S60">
        <f>IF(ROW()&lt;=7,Assumptions!I7,"")</f>
        <v/>
      </c>
      <c r="T60">
        <f>IF(ROW()&lt;=7,Assumptions!K7,"")</f>
        <v/>
      </c>
    </row>
    <row r="61">
      <c r="A61" s="16" t="n"/>
      <c r="B61" s="16" t="n"/>
      <c r="C61" s="35" t="n"/>
      <c r="D61" s="36" t="n"/>
      <c r="E61" s="36" t="n"/>
      <c r="F61" s="19" t="n"/>
      <c r="G61" s="19" t="n"/>
      <c r="H61" s="35" t="n"/>
      <c r="I61" s="16" t="n"/>
      <c r="J61" s="22">
        <f>IF(OR(A61="",B61=""),"",IFERROR(VLOOKUP(B61,Assumptions!$F$4:$G$15,2,FALSE),"Review account"))</f>
        <v/>
      </c>
      <c r="K61" s="32">
        <f>IF(OR(C61="",D61="",J61=""),"",IF(J61="Revenue",D61,IF(J61="Expense",-D61,"")))</f>
        <v/>
      </c>
      <c r="L61" s="32">
        <f>IF(OR(C61="",E61="",J61=""),"",IF(J61="Revenue",E61,IF(J61="Expense",-E61,"")))</f>
        <v/>
      </c>
      <c r="M61" s="32">
        <f>IF(OR(K61="",L61=""),"",L61-K61)</f>
        <v/>
      </c>
      <c r="N61" s="12">
        <f>IF(OR(K61="",M61=""),"",IFERROR(M61/ABS(K61),""))</f>
        <v/>
      </c>
      <c r="O61" s="23">
        <f>IF(A61="","",IFERROR(IF(OR(B61="",C61="",D61="",F61="",G61=""),"Review incomplete row",IF(YEAR(C61)&lt;&gt;Assumptions!$B$4,"Review period",IF(J61="Review account","Review account",IF(AND(D61=0,E61&lt;&gt;"",E61&gt;0),"Review unbudgeted actual",IF(AND(N61&lt;&gt;"",ABS(N61)&gt;=Assumptions!$B$6),"Review variance",IF(AND(G61="Needs review",H61=""),"Review missing due date",IF(AND(G61="Needs review",H61&lt;&gt;"",TODAY()&gt;H61),"Past due review",""))))))),"Review entry"))</f>
        <v/>
      </c>
      <c r="Q61">
        <f>IF(ROW()&lt;=6,Assumptions!D6,"")</f>
        <v/>
      </c>
      <c r="R61">
        <f>IF(ROW()&lt;=15,Assumptions!F15,"")</f>
        <v/>
      </c>
      <c r="S61">
        <f>IF(ROW()&lt;=7,Assumptions!I7,"")</f>
        <v/>
      </c>
      <c r="T61">
        <f>IF(ROW()&lt;=7,Assumptions!K7,"")</f>
        <v/>
      </c>
    </row>
    <row r="62">
      <c r="A62" s="16" t="n"/>
      <c r="B62" s="16" t="n"/>
      <c r="C62" s="35" t="n"/>
      <c r="D62" s="36" t="n"/>
      <c r="E62" s="36" t="n"/>
      <c r="F62" s="19" t="n"/>
      <c r="G62" s="19" t="n"/>
      <c r="H62" s="35" t="n"/>
      <c r="I62" s="16" t="n"/>
      <c r="J62" s="20">
        <f>IF(OR(A62="",B62=""),"",IFERROR(VLOOKUP(B62,Assumptions!$F$4:$G$15,2,FALSE),"Review account"))</f>
        <v/>
      </c>
      <c r="K62" s="34">
        <f>IF(OR(C62="",D62="",J62=""),"",IF(J62="Revenue",D62,IF(J62="Expense",-D62,"")))</f>
        <v/>
      </c>
      <c r="L62" s="34">
        <f>IF(OR(C62="",E62="",J62=""),"",IF(J62="Revenue",E62,IF(J62="Expense",-E62,"")))</f>
        <v/>
      </c>
      <c r="M62" s="34">
        <f>IF(OR(K62="",L62=""),"",L62-K62)</f>
        <v/>
      </c>
      <c r="N62" s="15">
        <f>IF(OR(K62="",M62=""),"",IFERROR(M62/ABS(K62),""))</f>
        <v/>
      </c>
      <c r="O62" s="21">
        <f>IF(A62="","",IFERROR(IF(OR(B62="",C62="",D62="",F62="",G62=""),"Review incomplete row",IF(YEAR(C62)&lt;&gt;Assumptions!$B$4,"Review period",IF(J62="Review account","Review account",IF(AND(D62=0,E62&lt;&gt;"",E62&gt;0),"Review unbudgeted actual",IF(AND(N62&lt;&gt;"",ABS(N62)&gt;=Assumptions!$B$6),"Review variance",IF(AND(G62="Needs review",H62=""),"Review missing due date",IF(AND(G62="Needs review",H62&lt;&gt;"",TODAY()&gt;H62),"Past due review",""))))))),"Review entry"))</f>
        <v/>
      </c>
      <c r="Q62">
        <f>IF(ROW()&lt;=6,Assumptions!D6,"")</f>
        <v/>
      </c>
      <c r="R62">
        <f>IF(ROW()&lt;=15,Assumptions!F15,"")</f>
        <v/>
      </c>
      <c r="S62">
        <f>IF(ROW()&lt;=7,Assumptions!I7,"")</f>
        <v/>
      </c>
      <c r="T62">
        <f>IF(ROW()&lt;=7,Assumptions!K7,"")</f>
        <v/>
      </c>
    </row>
    <row r="63">
      <c r="A63" s="16" t="n"/>
      <c r="B63" s="16" t="n"/>
      <c r="C63" s="35" t="n"/>
      <c r="D63" s="36" t="n"/>
      <c r="E63" s="36" t="n"/>
      <c r="F63" s="19" t="n"/>
      <c r="G63" s="19" t="n"/>
      <c r="H63" s="35" t="n"/>
      <c r="I63" s="16" t="n"/>
      <c r="J63" s="22">
        <f>IF(OR(A63="",B63=""),"",IFERROR(VLOOKUP(B63,Assumptions!$F$4:$G$15,2,FALSE),"Review account"))</f>
        <v/>
      </c>
      <c r="K63" s="32">
        <f>IF(OR(C63="",D63="",J63=""),"",IF(J63="Revenue",D63,IF(J63="Expense",-D63,"")))</f>
        <v/>
      </c>
      <c r="L63" s="32">
        <f>IF(OR(C63="",E63="",J63=""),"",IF(J63="Revenue",E63,IF(J63="Expense",-E63,"")))</f>
        <v/>
      </c>
      <c r="M63" s="32">
        <f>IF(OR(K63="",L63=""),"",L63-K63)</f>
        <v/>
      </c>
      <c r="N63" s="12">
        <f>IF(OR(K63="",M63=""),"",IFERROR(M63/ABS(K63),""))</f>
        <v/>
      </c>
      <c r="O63" s="23">
        <f>IF(A63="","",IFERROR(IF(OR(B63="",C63="",D63="",F63="",G63=""),"Review incomplete row",IF(YEAR(C63)&lt;&gt;Assumptions!$B$4,"Review period",IF(J63="Review account","Review account",IF(AND(D63=0,E63&lt;&gt;"",E63&gt;0),"Review unbudgeted actual",IF(AND(N63&lt;&gt;"",ABS(N63)&gt;=Assumptions!$B$6),"Review variance",IF(AND(G63="Needs review",H63=""),"Review missing due date",IF(AND(G63="Needs review",H63&lt;&gt;"",TODAY()&gt;H63),"Past due review",""))))))),"Review entry"))</f>
        <v/>
      </c>
      <c r="Q63">
        <f>IF(ROW()&lt;=6,Assumptions!D6,"")</f>
        <v/>
      </c>
      <c r="R63">
        <f>IF(ROW()&lt;=15,Assumptions!F15,"")</f>
        <v/>
      </c>
      <c r="S63">
        <f>IF(ROW()&lt;=7,Assumptions!I7,"")</f>
        <v/>
      </c>
      <c r="T63">
        <f>IF(ROW()&lt;=7,Assumptions!K7,"")</f>
        <v/>
      </c>
    </row>
    <row r="64">
      <c r="A64" s="16" t="n"/>
      <c r="B64" s="16" t="n"/>
      <c r="C64" s="35" t="n"/>
      <c r="D64" s="36" t="n"/>
      <c r="E64" s="36" t="n"/>
      <c r="F64" s="19" t="n"/>
      <c r="G64" s="19" t="n"/>
      <c r="H64" s="35" t="n"/>
      <c r="I64" s="16" t="n"/>
      <c r="J64" s="20">
        <f>IF(OR(A64="",B64=""),"",IFERROR(VLOOKUP(B64,Assumptions!$F$4:$G$15,2,FALSE),"Review account"))</f>
        <v/>
      </c>
      <c r="K64" s="34">
        <f>IF(OR(C64="",D64="",J64=""),"",IF(J64="Revenue",D64,IF(J64="Expense",-D64,"")))</f>
        <v/>
      </c>
      <c r="L64" s="34">
        <f>IF(OR(C64="",E64="",J64=""),"",IF(J64="Revenue",E64,IF(J64="Expense",-E64,"")))</f>
        <v/>
      </c>
      <c r="M64" s="34">
        <f>IF(OR(K64="",L64=""),"",L64-K64)</f>
        <v/>
      </c>
      <c r="N64" s="15">
        <f>IF(OR(K64="",M64=""),"",IFERROR(M64/ABS(K64),""))</f>
        <v/>
      </c>
      <c r="O64" s="21">
        <f>IF(A64="","",IFERROR(IF(OR(B64="",C64="",D64="",F64="",G64=""),"Review incomplete row",IF(YEAR(C64)&lt;&gt;Assumptions!$B$4,"Review period",IF(J64="Review account","Review account",IF(AND(D64=0,E64&lt;&gt;"",E64&gt;0),"Review unbudgeted actual",IF(AND(N64&lt;&gt;"",ABS(N64)&gt;=Assumptions!$B$6),"Review variance",IF(AND(G64="Needs review",H64=""),"Review missing due date",IF(AND(G64="Needs review",H64&lt;&gt;"",TODAY()&gt;H64),"Past due review",""))))))),"Review entry"))</f>
        <v/>
      </c>
      <c r="Q64">
        <f>IF(ROW()&lt;=6,Assumptions!D6,"")</f>
        <v/>
      </c>
      <c r="R64">
        <f>IF(ROW()&lt;=15,Assumptions!F15,"")</f>
        <v/>
      </c>
      <c r="S64">
        <f>IF(ROW()&lt;=7,Assumptions!I7,"")</f>
        <v/>
      </c>
      <c r="T64">
        <f>IF(ROW()&lt;=7,Assumptions!K7,"")</f>
        <v/>
      </c>
    </row>
    <row r="65">
      <c r="A65" s="16" t="n"/>
      <c r="B65" s="16" t="n"/>
      <c r="C65" s="35" t="n"/>
      <c r="D65" s="36" t="n"/>
      <c r="E65" s="36" t="n"/>
      <c r="F65" s="19" t="n"/>
      <c r="G65" s="19" t="n"/>
      <c r="H65" s="35" t="n"/>
      <c r="I65" s="16" t="n"/>
      <c r="J65" s="22">
        <f>IF(OR(A65="",B65=""),"",IFERROR(VLOOKUP(B65,Assumptions!$F$4:$G$15,2,FALSE),"Review account"))</f>
        <v/>
      </c>
      <c r="K65" s="32">
        <f>IF(OR(C65="",D65="",J65=""),"",IF(J65="Revenue",D65,IF(J65="Expense",-D65,"")))</f>
        <v/>
      </c>
      <c r="L65" s="32">
        <f>IF(OR(C65="",E65="",J65=""),"",IF(J65="Revenue",E65,IF(J65="Expense",-E65,"")))</f>
        <v/>
      </c>
      <c r="M65" s="32">
        <f>IF(OR(K65="",L65=""),"",L65-K65)</f>
        <v/>
      </c>
      <c r="N65" s="12">
        <f>IF(OR(K65="",M65=""),"",IFERROR(M65/ABS(K65),""))</f>
        <v/>
      </c>
      <c r="O65" s="23">
        <f>IF(A65="","",IFERROR(IF(OR(B65="",C65="",D65="",F65="",G65=""),"Review incomplete row",IF(YEAR(C65)&lt;&gt;Assumptions!$B$4,"Review period",IF(J65="Review account","Review account",IF(AND(D65=0,E65&lt;&gt;"",E65&gt;0),"Review unbudgeted actual",IF(AND(N65&lt;&gt;"",ABS(N65)&gt;=Assumptions!$B$6),"Review variance",IF(AND(G65="Needs review",H65=""),"Review missing due date",IF(AND(G65="Needs review",H65&lt;&gt;"",TODAY()&gt;H65),"Past due review",""))))))),"Review entry"))</f>
        <v/>
      </c>
      <c r="Q65">
        <f>IF(ROW()&lt;=6,Assumptions!D6,"")</f>
        <v/>
      </c>
      <c r="R65">
        <f>IF(ROW()&lt;=15,Assumptions!F15,"")</f>
        <v/>
      </c>
      <c r="S65">
        <f>IF(ROW()&lt;=7,Assumptions!I7,"")</f>
        <v/>
      </c>
      <c r="T65">
        <f>IF(ROW()&lt;=7,Assumptions!K7,"")</f>
        <v/>
      </c>
    </row>
    <row r="66">
      <c r="A66" s="16" t="n"/>
      <c r="B66" s="16" t="n"/>
      <c r="C66" s="35" t="n"/>
      <c r="D66" s="36" t="n"/>
      <c r="E66" s="36" t="n"/>
      <c r="F66" s="19" t="n"/>
      <c r="G66" s="19" t="n"/>
      <c r="H66" s="35" t="n"/>
      <c r="I66" s="16" t="n"/>
      <c r="J66" s="20">
        <f>IF(OR(A66="",B66=""),"",IFERROR(VLOOKUP(B66,Assumptions!$F$4:$G$15,2,FALSE),"Review account"))</f>
        <v/>
      </c>
      <c r="K66" s="34">
        <f>IF(OR(C66="",D66="",J66=""),"",IF(J66="Revenue",D66,IF(J66="Expense",-D66,"")))</f>
        <v/>
      </c>
      <c r="L66" s="34">
        <f>IF(OR(C66="",E66="",J66=""),"",IF(J66="Revenue",E66,IF(J66="Expense",-E66,"")))</f>
        <v/>
      </c>
      <c r="M66" s="34">
        <f>IF(OR(K66="",L66=""),"",L66-K66)</f>
        <v/>
      </c>
      <c r="N66" s="15">
        <f>IF(OR(K66="",M66=""),"",IFERROR(M66/ABS(K66),""))</f>
        <v/>
      </c>
      <c r="O66" s="21">
        <f>IF(A66="","",IFERROR(IF(OR(B66="",C66="",D66="",F66="",G66=""),"Review incomplete row",IF(YEAR(C66)&lt;&gt;Assumptions!$B$4,"Review period",IF(J66="Review account","Review account",IF(AND(D66=0,E66&lt;&gt;"",E66&gt;0),"Review unbudgeted actual",IF(AND(N66&lt;&gt;"",ABS(N66)&gt;=Assumptions!$B$6),"Review variance",IF(AND(G66="Needs review",H66=""),"Review missing due date",IF(AND(G66="Needs review",H66&lt;&gt;"",TODAY()&gt;H66),"Past due review",""))))))),"Review entry"))</f>
        <v/>
      </c>
      <c r="Q66">
        <f>IF(ROW()&lt;=6,Assumptions!D6,"")</f>
        <v/>
      </c>
      <c r="R66">
        <f>IF(ROW()&lt;=15,Assumptions!F15,"")</f>
        <v/>
      </c>
      <c r="S66">
        <f>IF(ROW()&lt;=7,Assumptions!I7,"")</f>
        <v/>
      </c>
      <c r="T66">
        <f>IF(ROW()&lt;=7,Assumptions!K7,"")</f>
        <v/>
      </c>
    </row>
    <row r="67">
      <c r="A67" s="16" t="n"/>
      <c r="B67" s="16" t="n"/>
      <c r="C67" s="35" t="n"/>
      <c r="D67" s="36" t="n"/>
      <c r="E67" s="36" t="n"/>
      <c r="F67" s="19" t="n"/>
      <c r="G67" s="19" t="n"/>
      <c r="H67" s="35" t="n"/>
      <c r="I67" s="16" t="n"/>
      <c r="J67" s="22">
        <f>IF(OR(A67="",B67=""),"",IFERROR(VLOOKUP(B67,Assumptions!$F$4:$G$15,2,FALSE),"Review account"))</f>
        <v/>
      </c>
      <c r="K67" s="32">
        <f>IF(OR(C67="",D67="",J67=""),"",IF(J67="Revenue",D67,IF(J67="Expense",-D67,"")))</f>
        <v/>
      </c>
      <c r="L67" s="32">
        <f>IF(OR(C67="",E67="",J67=""),"",IF(J67="Revenue",E67,IF(J67="Expense",-E67,"")))</f>
        <v/>
      </c>
      <c r="M67" s="32">
        <f>IF(OR(K67="",L67=""),"",L67-K67)</f>
        <v/>
      </c>
      <c r="N67" s="12">
        <f>IF(OR(K67="",M67=""),"",IFERROR(M67/ABS(K67),""))</f>
        <v/>
      </c>
      <c r="O67" s="23">
        <f>IF(A67="","",IFERROR(IF(OR(B67="",C67="",D67="",F67="",G67=""),"Review incomplete row",IF(YEAR(C67)&lt;&gt;Assumptions!$B$4,"Review period",IF(J67="Review account","Review account",IF(AND(D67=0,E67&lt;&gt;"",E67&gt;0),"Review unbudgeted actual",IF(AND(N67&lt;&gt;"",ABS(N67)&gt;=Assumptions!$B$6),"Review variance",IF(AND(G67="Needs review",H67=""),"Review missing due date",IF(AND(G67="Needs review",H67&lt;&gt;"",TODAY()&gt;H67),"Past due review",""))))))),"Review entry"))</f>
        <v/>
      </c>
      <c r="Q67">
        <f>IF(ROW()&lt;=6,Assumptions!D6,"")</f>
        <v/>
      </c>
      <c r="R67">
        <f>IF(ROW()&lt;=15,Assumptions!F15,"")</f>
        <v/>
      </c>
      <c r="S67">
        <f>IF(ROW()&lt;=7,Assumptions!I7,"")</f>
        <v/>
      </c>
      <c r="T67">
        <f>IF(ROW()&lt;=7,Assumptions!K7,"")</f>
        <v/>
      </c>
    </row>
    <row r="68">
      <c r="A68" s="16" t="n"/>
      <c r="B68" s="16" t="n"/>
      <c r="C68" s="35" t="n"/>
      <c r="D68" s="36" t="n"/>
      <c r="E68" s="36" t="n"/>
      <c r="F68" s="19" t="n"/>
      <c r="G68" s="19" t="n"/>
      <c r="H68" s="35" t="n"/>
      <c r="I68" s="16" t="n"/>
      <c r="J68" s="20">
        <f>IF(OR(A68="",B68=""),"",IFERROR(VLOOKUP(B68,Assumptions!$F$4:$G$15,2,FALSE),"Review account"))</f>
        <v/>
      </c>
      <c r="K68" s="34">
        <f>IF(OR(C68="",D68="",J68=""),"",IF(J68="Revenue",D68,IF(J68="Expense",-D68,"")))</f>
        <v/>
      </c>
      <c r="L68" s="34">
        <f>IF(OR(C68="",E68="",J68=""),"",IF(J68="Revenue",E68,IF(J68="Expense",-E68,"")))</f>
        <v/>
      </c>
      <c r="M68" s="34">
        <f>IF(OR(K68="",L68=""),"",L68-K68)</f>
        <v/>
      </c>
      <c r="N68" s="15">
        <f>IF(OR(K68="",M68=""),"",IFERROR(M68/ABS(K68),""))</f>
        <v/>
      </c>
      <c r="O68" s="21">
        <f>IF(A68="","",IFERROR(IF(OR(B68="",C68="",D68="",F68="",G68=""),"Review incomplete row",IF(YEAR(C68)&lt;&gt;Assumptions!$B$4,"Review period",IF(J68="Review account","Review account",IF(AND(D68=0,E68&lt;&gt;"",E68&gt;0),"Review unbudgeted actual",IF(AND(N68&lt;&gt;"",ABS(N68)&gt;=Assumptions!$B$6),"Review variance",IF(AND(G68="Needs review",H68=""),"Review missing due date",IF(AND(G68="Needs review",H68&lt;&gt;"",TODAY()&gt;H68),"Past due review",""))))))),"Review entry"))</f>
        <v/>
      </c>
      <c r="Q68">
        <f>IF(ROW()&lt;=6,Assumptions!D6,"")</f>
        <v/>
      </c>
      <c r="R68">
        <f>IF(ROW()&lt;=15,Assumptions!F15,"")</f>
        <v/>
      </c>
      <c r="S68">
        <f>IF(ROW()&lt;=7,Assumptions!I7,"")</f>
        <v/>
      </c>
      <c r="T68">
        <f>IF(ROW()&lt;=7,Assumptions!K7,"")</f>
        <v/>
      </c>
    </row>
    <row r="69">
      <c r="A69" s="16" t="n"/>
      <c r="B69" s="16" t="n"/>
      <c r="C69" s="35" t="n"/>
      <c r="D69" s="36" t="n"/>
      <c r="E69" s="36" t="n"/>
      <c r="F69" s="19" t="n"/>
      <c r="G69" s="19" t="n"/>
      <c r="H69" s="35" t="n"/>
      <c r="I69" s="16" t="n"/>
      <c r="J69" s="22">
        <f>IF(OR(A69="",B69=""),"",IFERROR(VLOOKUP(B69,Assumptions!$F$4:$G$15,2,FALSE),"Review account"))</f>
        <v/>
      </c>
      <c r="K69" s="32">
        <f>IF(OR(C69="",D69="",J69=""),"",IF(J69="Revenue",D69,IF(J69="Expense",-D69,"")))</f>
        <v/>
      </c>
      <c r="L69" s="32">
        <f>IF(OR(C69="",E69="",J69=""),"",IF(J69="Revenue",E69,IF(J69="Expense",-E69,"")))</f>
        <v/>
      </c>
      <c r="M69" s="32">
        <f>IF(OR(K69="",L69=""),"",L69-K69)</f>
        <v/>
      </c>
      <c r="N69" s="12">
        <f>IF(OR(K69="",M69=""),"",IFERROR(M69/ABS(K69),""))</f>
        <v/>
      </c>
      <c r="O69" s="23">
        <f>IF(A69="","",IFERROR(IF(OR(B69="",C69="",D69="",F69="",G69=""),"Review incomplete row",IF(YEAR(C69)&lt;&gt;Assumptions!$B$4,"Review period",IF(J69="Review account","Review account",IF(AND(D69=0,E69&lt;&gt;"",E69&gt;0),"Review unbudgeted actual",IF(AND(N69&lt;&gt;"",ABS(N69)&gt;=Assumptions!$B$6),"Review variance",IF(AND(G69="Needs review",H69=""),"Review missing due date",IF(AND(G69="Needs review",H69&lt;&gt;"",TODAY()&gt;H69),"Past due review",""))))))),"Review entry"))</f>
        <v/>
      </c>
      <c r="Q69">
        <f>IF(ROW()&lt;=6,Assumptions!D6,"")</f>
        <v/>
      </c>
      <c r="R69">
        <f>IF(ROW()&lt;=15,Assumptions!F15,"")</f>
        <v/>
      </c>
      <c r="S69">
        <f>IF(ROW()&lt;=7,Assumptions!I7,"")</f>
        <v/>
      </c>
      <c r="T69">
        <f>IF(ROW()&lt;=7,Assumptions!K7,"")</f>
        <v/>
      </c>
    </row>
    <row r="70">
      <c r="A70" s="16" t="n"/>
      <c r="B70" s="16" t="n"/>
      <c r="C70" s="35" t="n"/>
      <c r="D70" s="36" t="n"/>
      <c r="E70" s="36" t="n"/>
      <c r="F70" s="19" t="n"/>
      <c r="G70" s="19" t="n"/>
      <c r="H70" s="35" t="n"/>
      <c r="I70" s="16" t="n"/>
      <c r="J70" s="20">
        <f>IF(OR(A70="",B70=""),"",IFERROR(VLOOKUP(B70,Assumptions!$F$4:$G$15,2,FALSE),"Review account"))</f>
        <v/>
      </c>
      <c r="K70" s="34">
        <f>IF(OR(C70="",D70="",J70=""),"",IF(J70="Revenue",D70,IF(J70="Expense",-D70,"")))</f>
        <v/>
      </c>
      <c r="L70" s="34">
        <f>IF(OR(C70="",E70="",J70=""),"",IF(J70="Revenue",E70,IF(J70="Expense",-E70,"")))</f>
        <v/>
      </c>
      <c r="M70" s="34">
        <f>IF(OR(K70="",L70=""),"",L70-K70)</f>
        <v/>
      </c>
      <c r="N70" s="15">
        <f>IF(OR(K70="",M70=""),"",IFERROR(M70/ABS(K70),""))</f>
        <v/>
      </c>
      <c r="O70" s="21">
        <f>IF(A70="","",IFERROR(IF(OR(B70="",C70="",D70="",F70="",G70=""),"Review incomplete row",IF(YEAR(C70)&lt;&gt;Assumptions!$B$4,"Review period",IF(J70="Review account","Review account",IF(AND(D70=0,E70&lt;&gt;"",E70&gt;0),"Review unbudgeted actual",IF(AND(N70&lt;&gt;"",ABS(N70)&gt;=Assumptions!$B$6),"Review variance",IF(AND(G70="Needs review",H70=""),"Review missing due date",IF(AND(G70="Needs review",H70&lt;&gt;"",TODAY()&gt;H70),"Past due review",""))))))),"Review entry"))</f>
        <v/>
      </c>
      <c r="Q70">
        <f>IF(ROW()&lt;=6,Assumptions!D6,"")</f>
        <v/>
      </c>
      <c r="R70">
        <f>IF(ROW()&lt;=15,Assumptions!F15,"")</f>
        <v/>
      </c>
      <c r="S70">
        <f>IF(ROW()&lt;=7,Assumptions!I7,"")</f>
        <v/>
      </c>
      <c r="T70">
        <f>IF(ROW()&lt;=7,Assumptions!K7,"")</f>
        <v/>
      </c>
    </row>
    <row r="71">
      <c r="A71" s="16" t="n"/>
      <c r="B71" s="16" t="n"/>
      <c r="C71" s="35" t="n"/>
      <c r="D71" s="36" t="n"/>
      <c r="E71" s="36" t="n"/>
      <c r="F71" s="19" t="n"/>
      <c r="G71" s="19" t="n"/>
      <c r="H71" s="35" t="n"/>
      <c r="I71" s="16" t="n"/>
      <c r="J71" s="22">
        <f>IF(OR(A71="",B71=""),"",IFERROR(VLOOKUP(B71,Assumptions!$F$4:$G$15,2,FALSE),"Review account"))</f>
        <v/>
      </c>
      <c r="K71" s="32">
        <f>IF(OR(C71="",D71="",J71=""),"",IF(J71="Revenue",D71,IF(J71="Expense",-D71,"")))</f>
        <v/>
      </c>
      <c r="L71" s="32">
        <f>IF(OR(C71="",E71="",J71=""),"",IF(J71="Revenue",E71,IF(J71="Expense",-E71,"")))</f>
        <v/>
      </c>
      <c r="M71" s="32">
        <f>IF(OR(K71="",L71=""),"",L71-K71)</f>
        <v/>
      </c>
      <c r="N71" s="12">
        <f>IF(OR(K71="",M71=""),"",IFERROR(M71/ABS(K71),""))</f>
        <v/>
      </c>
      <c r="O71" s="23">
        <f>IF(A71="","",IFERROR(IF(OR(B71="",C71="",D71="",F71="",G71=""),"Review incomplete row",IF(YEAR(C71)&lt;&gt;Assumptions!$B$4,"Review period",IF(J71="Review account","Review account",IF(AND(D71=0,E71&lt;&gt;"",E71&gt;0),"Review unbudgeted actual",IF(AND(N71&lt;&gt;"",ABS(N71)&gt;=Assumptions!$B$6),"Review variance",IF(AND(G71="Needs review",H71=""),"Review missing due date",IF(AND(G71="Needs review",H71&lt;&gt;"",TODAY()&gt;H71),"Past due review",""))))))),"Review entry"))</f>
        <v/>
      </c>
      <c r="Q71">
        <f>IF(ROW()&lt;=6,Assumptions!D6,"")</f>
        <v/>
      </c>
      <c r="R71">
        <f>IF(ROW()&lt;=15,Assumptions!F15,"")</f>
        <v/>
      </c>
      <c r="S71">
        <f>IF(ROW()&lt;=7,Assumptions!I7,"")</f>
        <v/>
      </c>
      <c r="T71">
        <f>IF(ROW()&lt;=7,Assumptions!K7,"")</f>
        <v/>
      </c>
    </row>
    <row r="72">
      <c r="A72" s="16" t="n"/>
      <c r="B72" s="16" t="n"/>
      <c r="C72" s="35" t="n"/>
      <c r="D72" s="36" t="n"/>
      <c r="E72" s="36" t="n"/>
      <c r="F72" s="19" t="n"/>
      <c r="G72" s="19" t="n"/>
      <c r="H72" s="35" t="n"/>
      <c r="I72" s="16" t="n"/>
      <c r="J72" s="20">
        <f>IF(OR(A72="",B72=""),"",IFERROR(VLOOKUP(B72,Assumptions!$F$4:$G$15,2,FALSE),"Review account"))</f>
        <v/>
      </c>
      <c r="K72" s="34">
        <f>IF(OR(C72="",D72="",J72=""),"",IF(J72="Revenue",D72,IF(J72="Expense",-D72,"")))</f>
        <v/>
      </c>
      <c r="L72" s="34">
        <f>IF(OR(C72="",E72="",J72=""),"",IF(J72="Revenue",E72,IF(J72="Expense",-E72,"")))</f>
        <v/>
      </c>
      <c r="M72" s="34">
        <f>IF(OR(K72="",L72=""),"",L72-K72)</f>
        <v/>
      </c>
      <c r="N72" s="15">
        <f>IF(OR(K72="",M72=""),"",IFERROR(M72/ABS(K72),""))</f>
        <v/>
      </c>
      <c r="O72" s="21">
        <f>IF(A72="","",IFERROR(IF(OR(B72="",C72="",D72="",F72="",G72=""),"Review incomplete row",IF(YEAR(C72)&lt;&gt;Assumptions!$B$4,"Review period",IF(J72="Review account","Review account",IF(AND(D72=0,E72&lt;&gt;"",E72&gt;0),"Review unbudgeted actual",IF(AND(N72&lt;&gt;"",ABS(N72)&gt;=Assumptions!$B$6),"Review variance",IF(AND(G72="Needs review",H72=""),"Review missing due date",IF(AND(G72="Needs review",H72&lt;&gt;"",TODAY()&gt;H72),"Past due review",""))))))),"Review entry"))</f>
        <v/>
      </c>
      <c r="Q72">
        <f>IF(ROW()&lt;=6,Assumptions!D6,"")</f>
        <v/>
      </c>
      <c r="R72">
        <f>IF(ROW()&lt;=15,Assumptions!F15,"")</f>
        <v/>
      </c>
      <c r="S72">
        <f>IF(ROW()&lt;=7,Assumptions!I7,"")</f>
        <v/>
      </c>
      <c r="T72">
        <f>IF(ROW()&lt;=7,Assumptions!K7,"")</f>
        <v/>
      </c>
    </row>
    <row r="73">
      <c r="A73" s="16" t="n"/>
      <c r="B73" s="16" t="n"/>
      <c r="C73" s="35" t="n"/>
      <c r="D73" s="36" t="n"/>
      <c r="E73" s="36" t="n"/>
      <c r="F73" s="19" t="n"/>
      <c r="G73" s="19" t="n"/>
      <c r="H73" s="35" t="n"/>
      <c r="I73" s="16" t="n"/>
      <c r="J73" s="22">
        <f>IF(OR(A73="",B73=""),"",IFERROR(VLOOKUP(B73,Assumptions!$F$4:$G$15,2,FALSE),"Review account"))</f>
        <v/>
      </c>
      <c r="K73" s="32">
        <f>IF(OR(C73="",D73="",J73=""),"",IF(J73="Revenue",D73,IF(J73="Expense",-D73,"")))</f>
        <v/>
      </c>
      <c r="L73" s="32">
        <f>IF(OR(C73="",E73="",J73=""),"",IF(J73="Revenue",E73,IF(J73="Expense",-E73,"")))</f>
        <v/>
      </c>
      <c r="M73" s="32">
        <f>IF(OR(K73="",L73=""),"",L73-K73)</f>
        <v/>
      </c>
      <c r="N73" s="12">
        <f>IF(OR(K73="",M73=""),"",IFERROR(M73/ABS(K73),""))</f>
        <v/>
      </c>
      <c r="O73" s="23">
        <f>IF(A73="","",IFERROR(IF(OR(B73="",C73="",D73="",F73="",G73=""),"Review incomplete row",IF(YEAR(C73)&lt;&gt;Assumptions!$B$4,"Review period",IF(J73="Review account","Review account",IF(AND(D73=0,E73&lt;&gt;"",E73&gt;0),"Review unbudgeted actual",IF(AND(N73&lt;&gt;"",ABS(N73)&gt;=Assumptions!$B$6),"Review variance",IF(AND(G73="Needs review",H73=""),"Review missing due date",IF(AND(G73="Needs review",H73&lt;&gt;"",TODAY()&gt;H73),"Past due review",""))))))),"Review entry"))</f>
        <v/>
      </c>
      <c r="Q73">
        <f>IF(ROW()&lt;=6,Assumptions!D6,"")</f>
        <v/>
      </c>
      <c r="R73">
        <f>IF(ROW()&lt;=15,Assumptions!F15,"")</f>
        <v/>
      </c>
      <c r="S73">
        <f>IF(ROW()&lt;=7,Assumptions!I7,"")</f>
        <v/>
      </c>
      <c r="T73">
        <f>IF(ROW()&lt;=7,Assumptions!K7,"")</f>
        <v/>
      </c>
    </row>
    <row r="74">
      <c r="A74" s="16" t="n"/>
      <c r="B74" s="16" t="n"/>
      <c r="C74" s="35" t="n"/>
      <c r="D74" s="36" t="n"/>
      <c r="E74" s="36" t="n"/>
      <c r="F74" s="19" t="n"/>
      <c r="G74" s="19" t="n"/>
      <c r="H74" s="35" t="n"/>
      <c r="I74" s="16" t="n"/>
      <c r="J74" s="20">
        <f>IF(OR(A74="",B74=""),"",IFERROR(VLOOKUP(B74,Assumptions!$F$4:$G$15,2,FALSE),"Review account"))</f>
        <v/>
      </c>
      <c r="K74" s="34">
        <f>IF(OR(C74="",D74="",J74=""),"",IF(J74="Revenue",D74,IF(J74="Expense",-D74,"")))</f>
        <v/>
      </c>
      <c r="L74" s="34">
        <f>IF(OR(C74="",E74="",J74=""),"",IF(J74="Revenue",E74,IF(J74="Expense",-E74,"")))</f>
        <v/>
      </c>
      <c r="M74" s="34">
        <f>IF(OR(K74="",L74=""),"",L74-K74)</f>
        <v/>
      </c>
      <c r="N74" s="15">
        <f>IF(OR(K74="",M74=""),"",IFERROR(M74/ABS(K74),""))</f>
        <v/>
      </c>
      <c r="O74" s="21">
        <f>IF(A74="","",IFERROR(IF(OR(B74="",C74="",D74="",F74="",G74=""),"Review incomplete row",IF(YEAR(C74)&lt;&gt;Assumptions!$B$4,"Review period",IF(J74="Review account","Review account",IF(AND(D74=0,E74&lt;&gt;"",E74&gt;0),"Review unbudgeted actual",IF(AND(N74&lt;&gt;"",ABS(N74)&gt;=Assumptions!$B$6),"Review variance",IF(AND(G74="Needs review",H74=""),"Review missing due date",IF(AND(G74="Needs review",H74&lt;&gt;"",TODAY()&gt;H74),"Past due review",""))))))),"Review entry"))</f>
        <v/>
      </c>
      <c r="Q74">
        <f>IF(ROW()&lt;=6,Assumptions!D6,"")</f>
        <v/>
      </c>
      <c r="R74">
        <f>IF(ROW()&lt;=15,Assumptions!F15,"")</f>
        <v/>
      </c>
      <c r="S74">
        <f>IF(ROW()&lt;=7,Assumptions!I7,"")</f>
        <v/>
      </c>
      <c r="T74">
        <f>IF(ROW()&lt;=7,Assumptions!K7,"")</f>
        <v/>
      </c>
    </row>
    <row r="75">
      <c r="A75" s="16" t="n"/>
      <c r="B75" s="16" t="n"/>
      <c r="C75" s="35" t="n"/>
      <c r="D75" s="36" t="n"/>
      <c r="E75" s="36" t="n"/>
      <c r="F75" s="19" t="n"/>
      <c r="G75" s="19" t="n"/>
      <c r="H75" s="35" t="n"/>
      <c r="I75" s="16" t="n"/>
      <c r="J75" s="22">
        <f>IF(OR(A75="",B75=""),"",IFERROR(VLOOKUP(B75,Assumptions!$F$4:$G$15,2,FALSE),"Review account"))</f>
        <v/>
      </c>
      <c r="K75" s="32">
        <f>IF(OR(C75="",D75="",J75=""),"",IF(J75="Revenue",D75,IF(J75="Expense",-D75,"")))</f>
        <v/>
      </c>
      <c r="L75" s="32">
        <f>IF(OR(C75="",E75="",J75=""),"",IF(J75="Revenue",E75,IF(J75="Expense",-E75,"")))</f>
        <v/>
      </c>
      <c r="M75" s="32">
        <f>IF(OR(K75="",L75=""),"",L75-K75)</f>
        <v/>
      </c>
      <c r="N75" s="12">
        <f>IF(OR(K75="",M75=""),"",IFERROR(M75/ABS(K75),""))</f>
        <v/>
      </c>
      <c r="O75" s="23">
        <f>IF(A75="","",IFERROR(IF(OR(B75="",C75="",D75="",F75="",G75=""),"Review incomplete row",IF(YEAR(C75)&lt;&gt;Assumptions!$B$4,"Review period",IF(J75="Review account","Review account",IF(AND(D75=0,E75&lt;&gt;"",E75&gt;0),"Review unbudgeted actual",IF(AND(N75&lt;&gt;"",ABS(N75)&gt;=Assumptions!$B$6),"Review variance",IF(AND(G75="Needs review",H75=""),"Review missing due date",IF(AND(G75="Needs review",H75&lt;&gt;"",TODAY()&gt;H75),"Past due review",""))))))),"Review entry"))</f>
        <v/>
      </c>
      <c r="Q75">
        <f>IF(ROW()&lt;=6,Assumptions!D6,"")</f>
        <v/>
      </c>
      <c r="R75">
        <f>IF(ROW()&lt;=15,Assumptions!F15,"")</f>
        <v/>
      </c>
      <c r="S75">
        <f>IF(ROW()&lt;=7,Assumptions!I7,"")</f>
        <v/>
      </c>
      <c r="T75">
        <f>IF(ROW()&lt;=7,Assumptions!K7,"")</f>
        <v/>
      </c>
    </row>
    <row r="76">
      <c r="A76" s="16" t="n"/>
      <c r="B76" s="16" t="n"/>
      <c r="C76" s="35" t="n"/>
      <c r="D76" s="36" t="n"/>
      <c r="E76" s="36" t="n"/>
      <c r="F76" s="19" t="n"/>
      <c r="G76" s="19" t="n"/>
      <c r="H76" s="35" t="n"/>
      <c r="I76" s="16" t="n"/>
      <c r="J76" s="20">
        <f>IF(OR(A76="",B76=""),"",IFERROR(VLOOKUP(B76,Assumptions!$F$4:$G$15,2,FALSE),"Review account"))</f>
        <v/>
      </c>
      <c r="K76" s="34">
        <f>IF(OR(C76="",D76="",J76=""),"",IF(J76="Revenue",D76,IF(J76="Expense",-D76,"")))</f>
        <v/>
      </c>
      <c r="L76" s="34">
        <f>IF(OR(C76="",E76="",J76=""),"",IF(J76="Revenue",E76,IF(J76="Expense",-E76,"")))</f>
        <v/>
      </c>
      <c r="M76" s="34">
        <f>IF(OR(K76="",L76=""),"",L76-K76)</f>
        <v/>
      </c>
      <c r="N76" s="15">
        <f>IF(OR(K76="",M76=""),"",IFERROR(M76/ABS(K76),""))</f>
        <v/>
      </c>
      <c r="O76" s="21">
        <f>IF(A76="","",IFERROR(IF(OR(B76="",C76="",D76="",F76="",G76=""),"Review incomplete row",IF(YEAR(C76)&lt;&gt;Assumptions!$B$4,"Review period",IF(J76="Review account","Review account",IF(AND(D76=0,E76&lt;&gt;"",E76&gt;0),"Review unbudgeted actual",IF(AND(N76&lt;&gt;"",ABS(N76)&gt;=Assumptions!$B$6),"Review variance",IF(AND(G76="Needs review",H76=""),"Review missing due date",IF(AND(G76="Needs review",H76&lt;&gt;"",TODAY()&gt;H76),"Past due review",""))))))),"Review entry"))</f>
        <v/>
      </c>
      <c r="Q76">
        <f>IF(ROW()&lt;=6,Assumptions!D6,"")</f>
        <v/>
      </c>
      <c r="R76">
        <f>IF(ROW()&lt;=15,Assumptions!F15,"")</f>
        <v/>
      </c>
      <c r="S76">
        <f>IF(ROW()&lt;=7,Assumptions!I7,"")</f>
        <v/>
      </c>
      <c r="T76">
        <f>IF(ROW()&lt;=7,Assumptions!K7,"")</f>
        <v/>
      </c>
    </row>
    <row r="77">
      <c r="A77" s="16" t="n"/>
      <c r="B77" s="16" t="n"/>
      <c r="C77" s="35" t="n"/>
      <c r="D77" s="36" t="n"/>
      <c r="E77" s="36" t="n"/>
      <c r="F77" s="19" t="n"/>
      <c r="G77" s="19" t="n"/>
      <c r="H77" s="35" t="n"/>
      <c r="I77" s="16" t="n"/>
      <c r="J77" s="22">
        <f>IF(OR(A77="",B77=""),"",IFERROR(VLOOKUP(B77,Assumptions!$F$4:$G$15,2,FALSE),"Review account"))</f>
        <v/>
      </c>
      <c r="K77" s="32">
        <f>IF(OR(C77="",D77="",J77=""),"",IF(J77="Revenue",D77,IF(J77="Expense",-D77,"")))</f>
        <v/>
      </c>
      <c r="L77" s="32">
        <f>IF(OR(C77="",E77="",J77=""),"",IF(J77="Revenue",E77,IF(J77="Expense",-E77,"")))</f>
        <v/>
      </c>
      <c r="M77" s="32">
        <f>IF(OR(K77="",L77=""),"",L77-K77)</f>
        <v/>
      </c>
      <c r="N77" s="12">
        <f>IF(OR(K77="",M77=""),"",IFERROR(M77/ABS(K77),""))</f>
        <v/>
      </c>
      <c r="O77" s="23">
        <f>IF(A77="","",IFERROR(IF(OR(B77="",C77="",D77="",F77="",G77=""),"Review incomplete row",IF(YEAR(C77)&lt;&gt;Assumptions!$B$4,"Review period",IF(J77="Review account","Review account",IF(AND(D77=0,E77&lt;&gt;"",E77&gt;0),"Review unbudgeted actual",IF(AND(N77&lt;&gt;"",ABS(N77)&gt;=Assumptions!$B$6),"Review variance",IF(AND(G77="Needs review",H77=""),"Review missing due date",IF(AND(G77="Needs review",H77&lt;&gt;"",TODAY()&gt;H77),"Past due review",""))))))),"Review entry"))</f>
        <v/>
      </c>
      <c r="Q77">
        <f>IF(ROW()&lt;=6,Assumptions!D6,"")</f>
        <v/>
      </c>
      <c r="R77">
        <f>IF(ROW()&lt;=15,Assumptions!F15,"")</f>
        <v/>
      </c>
      <c r="S77">
        <f>IF(ROW()&lt;=7,Assumptions!I7,"")</f>
        <v/>
      </c>
      <c r="T77">
        <f>IF(ROW()&lt;=7,Assumptions!K7,"")</f>
        <v/>
      </c>
    </row>
    <row r="78">
      <c r="A78" s="16" t="n"/>
      <c r="B78" s="16" t="n"/>
      <c r="C78" s="35" t="n"/>
      <c r="D78" s="36" t="n"/>
      <c r="E78" s="36" t="n"/>
      <c r="F78" s="19" t="n"/>
      <c r="G78" s="19" t="n"/>
      <c r="H78" s="35" t="n"/>
      <c r="I78" s="16" t="n"/>
      <c r="J78" s="20">
        <f>IF(OR(A78="",B78=""),"",IFERROR(VLOOKUP(B78,Assumptions!$F$4:$G$15,2,FALSE),"Review account"))</f>
        <v/>
      </c>
      <c r="K78" s="34">
        <f>IF(OR(C78="",D78="",J78=""),"",IF(J78="Revenue",D78,IF(J78="Expense",-D78,"")))</f>
        <v/>
      </c>
      <c r="L78" s="34">
        <f>IF(OR(C78="",E78="",J78=""),"",IF(J78="Revenue",E78,IF(J78="Expense",-E78,"")))</f>
        <v/>
      </c>
      <c r="M78" s="34">
        <f>IF(OR(K78="",L78=""),"",L78-K78)</f>
        <v/>
      </c>
      <c r="N78" s="15">
        <f>IF(OR(K78="",M78=""),"",IFERROR(M78/ABS(K78),""))</f>
        <v/>
      </c>
      <c r="O78" s="21">
        <f>IF(A78="","",IFERROR(IF(OR(B78="",C78="",D78="",F78="",G78=""),"Review incomplete row",IF(YEAR(C78)&lt;&gt;Assumptions!$B$4,"Review period",IF(J78="Review account","Review account",IF(AND(D78=0,E78&lt;&gt;"",E78&gt;0),"Review unbudgeted actual",IF(AND(N78&lt;&gt;"",ABS(N78)&gt;=Assumptions!$B$6),"Review variance",IF(AND(G78="Needs review",H78=""),"Review missing due date",IF(AND(G78="Needs review",H78&lt;&gt;"",TODAY()&gt;H78),"Past due review",""))))))),"Review entry"))</f>
        <v/>
      </c>
      <c r="Q78">
        <f>IF(ROW()&lt;=6,Assumptions!D6,"")</f>
        <v/>
      </c>
      <c r="R78">
        <f>IF(ROW()&lt;=15,Assumptions!F15,"")</f>
        <v/>
      </c>
      <c r="S78">
        <f>IF(ROW()&lt;=7,Assumptions!I7,"")</f>
        <v/>
      </c>
      <c r="T78">
        <f>IF(ROW()&lt;=7,Assumptions!K7,"")</f>
        <v/>
      </c>
    </row>
    <row r="79">
      <c r="A79" s="16" t="n"/>
      <c r="B79" s="16" t="n"/>
      <c r="C79" s="35" t="n"/>
      <c r="D79" s="36" t="n"/>
      <c r="E79" s="36" t="n"/>
      <c r="F79" s="19" t="n"/>
      <c r="G79" s="19" t="n"/>
      <c r="H79" s="35" t="n"/>
      <c r="I79" s="16" t="n"/>
      <c r="J79" s="22">
        <f>IF(OR(A79="",B79=""),"",IFERROR(VLOOKUP(B79,Assumptions!$F$4:$G$15,2,FALSE),"Review account"))</f>
        <v/>
      </c>
      <c r="K79" s="32">
        <f>IF(OR(C79="",D79="",J79=""),"",IF(J79="Revenue",D79,IF(J79="Expense",-D79,"")))</f>
        <v/>
      </c>
      <c r="L79" s="32">
        <f>IF(OR(C79="",E79="",J79=""),"",IF(J79="Revenue",E79,IF(J79="Expense",-E79,"")))</f>
        <v/>
      </c>
      <c r="M79" s="32">
        <f>IF(OR(K79="",L79=""),"",L79-K79)</f>
        <v/>
      </c>
      <c r="N79" s="12">
        <f>IF(OR(K79="",M79=""),"",IFERROR(M79/ABS(K79),""))</f>
        <v/>
      </c>
      <c r="O79" s="23">
        <f>IF(A79="","",IFERROR(IF(OR(B79="",C79="",D79="",F79="",G79=""),"Review incomplete row",IF(YEAR(C79)&lt;&gt;Assumptions!$B$4,"Review period",IF(J79="Review account","Review account",IF(AND(D79=0,E79&lt;&gt;"",E79&gt;0),"Review unbudgeted actual",IF(AND(N79&lt;&gt;"",ABS(N79)&gt;=Assumptions!$B$6),"Review variance",IF(AND(G79="Needs review",H79=""),"Review missing due date",IF(AND(G79="Needs review",H79&lt;&gt;"",TODAY()&gt;H79),"Past due review",""))))))),"Review entry"))</f>
        <v/>
      </c>
      <c r="Q79">
        <f>IF(ROW()&lt;=6,Assumptions!D6,"")</f>
        <v/>
      </c>
      <c r="R79">
        <f>IF(ROW()&lt;=15,Assumptions!F15,"")</f>
        <v/>
      </c>
      <c r="S79">
        <f>IF(ROW()&lt;=7,Assumptions!I7,"")</f>
        <v/>
      </c>
      <c r="T79">
        <f>IF(ROW()&lt;=7,Assumptions!K7,"")</f>
        <v/>
      </c>
    </row>
    <row r="80">
      <c r="A80" s="16" t="n"/>
      <c r="B80" s="16" t="n"/>
      <c r="C80" s="35" t="n"/>
      <c r="D80" s="36" t="n"/>
      <c r="E80" s="36" t="n"/>
      <c r="F80" s="19" t="n"/>
      <c r="G80" s="19" t="n"/>
      <c r="H80" s="35" t="n"/>
      <c r="I80" s="16" t="n"/>
      <c r="J80" s="20">
        <f>IF(OR(A80="",B80=""),"",IFERROR(VLOOKUP(B80,Assumptions!$F$4:$G$15,2,FALSE),"Review account"))</f>
        <v/>
      </c>
      <c r="K80" s="34">
        <f>IF(OR(C80="",D80="",J80=""),"",IF(J80="Revenue",D80,IF(J80="Expense",-D80,"")))</f>
        <v/>
      </c>
      <c r="L80" s="34">
        <f>IF(OR(C80="",E80="",J80=""),"",IF(J80="Revenue",E80,IF(J80="Expense",-E80,"")))</f>
        <v/>
      </c>
      <c r="M80" s="34">
        <f>IF(OR(K80="",L80=""),"",L80-K80)</f>
        <v/>
      </c>
      <c r="N80" s="15">
        <f>IF(OR(K80="",M80=""),"",IFERROR(M80/ABS(K80),""))</f>
        <v/>
      </c>
      <c r="O80" s="21">
        <f>IF(A80="","",IFERROR(IF(OR(B80="",C80="",D80="",F80="",G80=""),"Review incomplete row",IF(YEAR(C80)&lt;&gt;Assumptions!$B$4,"Review period",IF(J80="Review account","Review account",IF(AND(D80=0,E80&lt;&gt;"",E80&gt;0),"Review unbudgeted actual",IF(AND(N80&lt;&gt;"",ABS(N80)&gt;=Assumptions!$B$6),"Review variance",IF(AND(G80="Needs review",H80=""),"Review missing due date",IF(AND(G80="Needs review",H80&lt;&gt;"",TODAY()&gt;H80),"Past due review",""))))))),"Review entry"))</f>
        <v/>
      </c>
      <c r="Q80">
        <f>IF(ROW()&lt;=6,Assumptions!D6,"")</f>
        <v/>
      </c>
      <c r="R80">
        <f>IF(ROW()&lt;=15,Assumptions!F15,"")</f>
        <v/>
      </c>
      <c r="S80">
        <f>IF(ROW()&lt;=7,Assumptions!I7,"")</f>
        <v/>
      </c>
      <c r="T80">
        <f>IF(ROW()&lt;=7,Assumptions!K7,"")</f>
        <v/>
      </c>
    </row>
    <row r="81">
      <c r="A81" s="16" t="n"/>
      <c r="B81" s="16" t="n"/>
      <c r="C81" s="35" t="n"/>
      <c r="D81" s="36" t="n"/>
      <c r="E81" s="36" t="n"/>
      <c r="F81" s="19" t="n"/>
      <c r="G81" s="19" t="n"/>
      <c r="H81" s="35" t="n"/>
      <c r="I81" s="16" t="n"/>
      <c r="J81" s="22">
        <f>IF(OR(A81="",B81=""),"",IFERROR(VLOOKUP(B81,Assumptions!$F$4:$G$15,2,FALSE),"Review account"))</f>
        <v/>
      </c>
      <c r="K81" s="32">
        <f>IF(OR(C81="",D81="",J81=""),"",IF(J81="Revenue",D81,IF(J81="Expense",-D81,"")))</f>
        <v/>
      </c>
      <c r="L81" s="32">
        <f>IF(OR(C81="",E81="",J81=""),"",IF(J81="Revenue",E81,IF(J81="Expense",-E81,"")))</f>
        <v/>
      </c>
      <c r="M81" s="32">
        <f>IF(OR(K81="",L81=""),"",L81-K81)</f>
        <v/>
      </c>
      <c r="N81" s="12">
        <f>IF(OR(K81="",M81=""),"",IFERROR(M81/ABS(K81),""))</f>
        <v/>
      </c>
      <c r="O81" s="23">
        <f>IF(A81="","",IFERROR(IF(OR(B81="",C81="",D81="",F81="",G81=""),"Review incomplete row",IF(YEAR(C81)&lt;&gt;Assumptions!$B$4,"Review period",IF(J81="Review account","Review account",IF(AND(D81=0,E81&lt;&gt;"",E81&gt;0),"Review unbudgeted actual",IF(AND(N81&lt;&gt;"",ABS(N81)&gt;=Assumptions!$B$6),"Review variance",IF(AND(G81="Needs review",H81=""),"Review missing due date",IF(AND(G81="Needs review",H81&lt;&gt;"",TODAY()&gt;H81),"Past due review",""))))))),"Review entry"))</f>
        <v/>
      </c>
      <c r="Q81">
        <f>IF(ROW()&lt;=6,Assumptions!D6,"")</f>
        <v/>
      </c>
      <c r="R81">
        <f>IF(ROW()&lt;=15,Assumptions!F15,"")</f>
        <v/>
      </c>
      <c r="S81">
        <f>IF(ROW()&lt;=7,Assumptions!I7,"")</f>
        <v/>
      </c>
      <c r="T81">
        <f>IF(ROW()&lt;=7,Assumptions!K7,"")</f>
        <v/>
      </c>
    </row>
    <row r="82">
      <c r="A82" s="16" t="n"/>
      <c r="B82" s="16" t="n"/>
      <c r="C82" s="35" t="n"/>
      <c r="D82" s="36" t="n"/>
      <c r="E82" s="36" t="n"/>
      <c r="F82" s="19" t="n"/>
      <c r="G82" s="19" t="n"/>
      <c r="H82" s="35" t="n"/>
      <c r="I82" s="16" t="n"/>
      <c r="J82" s="20">
        <f>IF(OR(A82="",B82=""),"",IFERROR(VLOOKUP(B82,Assumptions!$F$4:$G$15,2,FALSE),"Review account"))</f>
        <v/>
      </c>
      <c r="K82" s="34">
        <f>IF(OR(C82="",D82="",J82=""),"",IF(J82="Revenue",D82,IF(J82="Expense",-D82,"")))</f>
        <v/>
      </c>
      <c r="L82" s="34">
        <f>IF(OR(C82="",E82="",J82=""),"",IF(J82="Revenue",E82,IF(J82="Expense",-E82,"")))</f>
        <v/>
      </c>
      <c r="M82" s="34">
        <f>IF(OR(K82="",L82=""),"",L82-K82)</f>
        <v/>
      </c>
      <c r="N82" s="15">
        <f>IF(OR(K82="",M82=""),"",IFERROR(M82/ABS(K82),""))</f>
        <v/>
      </c>
      <c r="O82" s="21">
        <f>IF(A82="","",IFERROR(IF(OR(B82="",C82="",D82="",F82="",G82=""),"Review incomplete row",IF(YEAR(C82)&lt;&gt;Assumptions!$B$4,"Review period",IF(J82="Review account","Review account",IF(AND(D82=0,E82&lt;&gt;"",E82&gt;0),"Review unbudgeted actual",IF(AND(N82&lt;&gt;"",ABS(N82)&gt;=Assumptions!$B$6),"Review variance",IF(AND(G82="Needs review",H82=""),"Review missing due date",IF(AND(G82="Needs review",H82&lt;&gt;"",TODAY()&gt;H82),"Past due review",""))))))),"Review entry"))</f>
        <v/>
      </c>
      <c r="Q82">
        <f>IF(ROW()&lt;=6,Assumptions!D6,"")</f>
        <v/>
      </c>
      <c r="R82">
        <f>IF(ROW()&lt;=15,Assumptions!F15,"")</f>
        <v/>
      </c>
      <c r="S82">
        <f>IF(ROW()&lt;=7,Assumptions!I7,"")</f>
        <v/>
      </c>
      <c r="T82">
        <f>IF(ROW()&lt;=7,Assumptions!K7,"")</f>
        <v/>
      </c>
    </row>
    <row r="83">
      <c r="A83" s="16" t="n"/>
      <c r="B83" s="16" t="n"/>
      <c r="C83" s="35" t="n"/>
      <c r="D83" s="36" t="n"/>
      <c r="E83" s="36" t="n"/>
      <c r="F83" s="19" t="n"/>
      <c r="G83" s="19" t="n"/>
      <c r="H83" s="35" t="n"/>
      <c r="I83" s="16" t="n"/>
      <c r="J83" s="22">
        <f>IF(OR(A83="",B83=""),"",IFERROR(VLOOKUP(B83,Assumptions!$F$4:$G$15,2,FALSE),"Review account"))</f>
        <v/>
      </c>
      <c r="K83" s="32">
        <f>IF(OR(C83="",D83="",J83=""),"",IF(J83="Revenue",D83,IF(J83="Expense",-D83,"")))</f>
        <v/>
      </c>
      <c r="L83" s="32">
        <f>IF(OR(C83="",E83="",J83=""),"",IF(J83="Revenue",E83,IF(J83="Expense",-E83,"")))</f>
        <v/>
      </c>
      <c r="M83" s="32">
        <f>IF(OR(K83="",L83=""),"",L83-K83)</f>
        <v/>
      </c>
      <c r="N83" s="12">
        <f>IF(OR(K83="",M83=""),"",IFERROR(M83/ABS(K83),""))</f>
        <v/>
      </c>
      <c r="O83" s="23">
        <f>IF(A83="","",IFERROR(IF(OR(B83="",C83="",D83="",F83="",G83=""),"Review incomplete row",IF(YEAR(C83)&lt;&gt;Assumptions!$B$4,"Review period",IF(J83="Review account","Review account",IF(AND(D83=0,E83&lt;&gt;"",E83&gt;0),"Review unbudgeted actual",IF(AND(N83&lt;&gt;"",ABS(N83)&gt;=Assumptions!$B$6),"Review variance",IF(AND(G83="Needs review",H83=""),"Review missing due date",IF(AND(G83="Needs review",H83&lt;&gt;"",TODAY()&gt;H83),"Past due review",""))))))),"Review entry"))</f>
        <v/>
      </c>
      <c r="Q83">
        <f>IF(ROW()&lt;=6,Assumptions!D6,"")</f>
        <v/>
      </c>
      <c r="R83">
        <f>IF(ROW()&lt;=15,Assumptions!F15,"")</f>
        <v/>
      </c>
      <c r="S83">
        <f>IF(ROW()&lt;=7,Assumptions!I7,"")</f>
        <v/>
      </c>
      <c r="T83">
        <f>IF(ROW()&lt;=7,Assumptions!K7,"")</f>
        <v/>
      </c>
    </row>
    <row r="84">
      <c r="A84" s="16" t="n"/>
      <c r="B84" s="16" t="n"/>
      <c r="C84" s="35" t="n"/>
      <c r="D84" s="36" t="n"/>
      <c r="E84" s="36" t="n"/>
      <c r="F84" s="19" t="n"/>
      <c r="G84" s="19" t="n"/>
      <c r="H84" s="35" t="n"/>
      <c r="I84" s="16" t="n"/>
      <c r="J84" s="20">
        <f>IF(OR(A84="",B84=""),"",IFERROR(VLOOKUP(B84,Assumptions!$F$4:$G$15,2,FALSE),"Review account"))</f>
        <v/>
      </c>
      <c r="K84" s="34">
        <f>IF(OR(C84="",D84="",J84=""),"",IF(J84="Revenue",D84,IF(J84="Expense",-D84,"")))</f>
        <v/>
      </c>
      <c r="L84" s="34">
        <f>IF(OR(C84="",E84="",J84=""),"",IF(J84="Revenue",E84,IF(J84="Expense",-E84,"")))</f>
        <v/>
      </c>
      <c r="M84" s="34">
        <f>IF(OR(K84="",L84=""),"",L84-K84)</f>
        <v/>
      </c>
      <c r="N84" s="15">
        <f>IF(OR(K84="",M84=""),"",IFERROR(M84/ABS(K84),""))</f>
        <v/>
      </c>
      <c r="O84" s="21">
        <f>IF(A84="","",IFERROR(IF(OR(B84="",C84="",D84="",F84="",G84=""),"Review incomplete row",IF(YEAR(C84)&lt;&gt;Assumptions!$B$4,"Review period",IF(J84="Review account","Review account",IF(AND(D84=0,E84&lt;&gt;"",E84&gt;0),"Review unbudgeted actual",IF(AND(N84&lt;&gt;"",ABS(N84)&gt;=Assumptions!$B$6),"Review variance",IF(AND(G84="Needs review",H84=""),"Review missing due date",IF(AND(G84="Needs review",H84&lt;&gt;"",TODAY()&gt;H84),"Past due review",""))))))),"Review entry"))</f>
        <v/>
      </c>
      <c r="Q84">
        <f>IF(ROW()&lt;=6,Assumptions!D6,"")</f>
        <v/>
      </c>
      <c r="R84">
        <f>IF(ROW()&lt;=15,Assumptions!F15,"")</f>
        <v/>
      </c>
      <c r="S84">
        <f>IF(ROW()&lt;=7,Assumptions!I7,"")</f>
        <v/>
      </c>
      <c r="T84">
        <f>IF(ROW()&lt;=7,Assumptions!K7,"")</f>
        <v/>
      </c>
    </row>
    <row r="85">
      <c r="A85" s="16" t="n"/>
      <c r="B85" s="16" t="n"/>
      <c r="C85" s="35" t="n"/>
      <c r="D85" s="36" t="n"/>
      <c r="E85" s="36" t="n"/>
      <c r="F85" s="19" t="n"/>
      <c r="G85" s="19" t="n"/>
      <c r="H85" s="35" t="n"/>
      <c r="I85" s="16" t="n"/>
      <c r="J85" s="22">
        <f>IF(OR(A85="",B85=""),"",IFERROR(VLOOKUP(B85,Assumptions!$F$4:$G$15,2,FALSE),"Review account"))</f>
        <v/>
      </c>
      <c r="K85" s="32">
        <f>IF(OR(C85="",D85="",J85=""),"",IF(J85="Revenue",D85,IF(J85="Expense",-D85,"")))</f>
        <v/>
      </c>
      <c r="L85" s="32">
        <f>IF(OR(C85="",E85="",J85=""),"",IF(J85="Revenue",E85,IF(J85="Expense",-E85,"")))</f>
        <v/>
      </c>
      <c r="M85" s="32">
        <f>IF(OR(K85="",L85=""),"",L85-K85)</f>
        <v/>
      </c>
      <c r="N85" s="12">
        <f>IF(OR(K85="",M85=""),"",IFERROR(M85/ABS(K85),""))</f>
        <v/>
      </c>
      <c r="O85" s="23">
        <f>IF(A85="","",IFERROR(IF(OR(B85="",C85="",D85="",F85="",G85=""),"Review incomplete row",IF(YEAR(C85)&lt;&gt;Assumptions!$B$4,"Review period",IF(J85="Review account","Review account",IF(AND(D85=0,E85&lt;&gt;"",E85&gt;0),"Review unbudgeted actual",IF(AND(N85&lt;&gt;"",ABS(N85)&gt;=Assumptions!$B$6),"Review variance",IF(AND(G85="Needs review",H85=""),"Review missing due date",IF(AND(G85="Needs review",H85&lt;&gt;"",TODAY()&gt;H85),"Past due review",""))))))),"Review entry"))</f>
        <v/>
      </c>
      <c r="Q85">
        <f>IF(ROW()&lt;=6,Assumptions!D6,"")</f>
        <v/>
      </c>
      <c r="R85">
        <f>IF(ROW()&lt;=15,Assumptions!F15,"")</f>
        <v/>
      </c>
      <c r="S85">
        <f>IF(ROW()&lt;=7,Assumptions!I7,"")</f>
        <v/>
      </c>
      <c r="T85">
        <f>IF(ROW()&lt;=7,Assumptions!K7,"")</f>
        <v/>
      </c>
    </row>
    <row r="86">
      <c r="A86" s="16" t="n"/>
      <c r="B86" s="16" t="n"/>
      <c r="C86" s="35" t="n"/>
      <c r="D86" s="36" t="n"/>
      <c r="E86" s="36" t="n"/>
      <c r="F86" s="19" t="n"/>
      <c r="G86" s="19" t="n"/>
      <c r="H86" s="35" t="n"/>
      <c r="I86" s="16" t="n"/>
      <c r="J86" s="20">
        <f>IF(OR(A86="",B86=""),"",IFERROR(VLOOKUP(B86,Assumptions!$F$4:$G$15,2,FALSE),"Review account"))</f>
        <v/>
      </c>
      <c r="K86" s="34">
        <f>IF(OR(C86="",D86="",J86=""),"",IF(J86="Revenue",D86,IF(J86="Expense",-D86,"")))</f>
        <v/>
      </c>
      <c r="L86" s="34">
        <f>IF(OR(C86="",E86="",J86=""),"",IF(J86="Revenue",E86,IF(J86="Expense",-E86,"")))</f>
        <v/>
      </c>
      <c r="M86" s="34">
        <f>IF(OR(K86="",L86=""),"",L86-K86)</f>
        <v/>
      </c>
      <c r="N86" s="15">
        <f>IF(OR(K86="",M86=""),"",IFERROR(M86/ABS(K86),""))</f>
        <v/>
      </c>
      <c r="O86" s="21">
        <f>IF(A86="","",IFERROR(IF(OR(B86="",C86="",D86="",F86="",G86=""),"Review incomplete row",IF(YEAR(C86)&lt;&gt;Assumptions!$B$4,"Review period",IF(J86="Review account","Review account",IF(AND(D86=0,E86&lt;&gt;"",E86&gt;0),"Review unbudgeted actual",IF(AND(N86&lt;&gt;"",ABS(N86)&gt;=Assumptions!$B$6),"Review variance",IF(AND(G86="Needs review",H86=""),"Review missing due date",IF(AND(G86="Needs review",H86&lt;&gt;"",TODAY()&gt;H86),"Past due review",""))))))),"Review entry"))</f>
        <v/>
      </c>
      <c r="Q86">
        <f>IF(ROW()&lt;=6,Assumptions!D6,"")</f>
        <v/>
      </c>
      <c r="R86">
        <f>IF(ROW()&lt;=15,Assumptions!F15,"")</f>
        <v/>
      </c>
      <c r="S86">
        <f>IF(ROW()&lt;=7,Assumptions!I7,"")</f>
        <v/>
      </c>
      <c r="T86">
        <f>IF(ROW()&lt;=7,Assumptions!K7,"")</f>
        <v/>
      </c>
    </row>
    <row r="87">
      <c r="A87" s="16" t="n"/>
      <c r="B87" s="16" t="n"/>
      <c r="C87" s="35" t="n"/>
      <c r="D87" s="36" t="n"/>
      <c r="E87" s="36" t="n"/>
      <c r="F87" s="19" t="n"/>
      <c r="G87" s="19" t="n"/>
      <c r="H87" s="35" t="n"/>
      <c r="I87" s="16" t="n"/>
      <c r="J87" s="22">
        <f>IF(OR(A87="",B87=""),"",IFERROR(VLOOKUP(B87,Assumptions!$F$4:$G$15,2,FALSE),"Review account"))</f>
        <v/>
      </c>
      <c r="K87" s="32">
        <f>IF(OR(C87="",D87="",J87=""),"",IF(J87="Revenue",D87,IF(J87="Expense",-D87,"")))</f>
        <v/>
      </c>
      <c r="L87" s="32">
        <f>IF(OR(C87="",E87="",J87=""),"",IF(J87="Revenue",E87,IF(J87="Expense",-E87,"")))</f>
        <v/>
      </c>
      <c r="M87" s="32">
        <f>IF(OR(K87="",L87=""),"",L87-K87)</f>
        <v/>
      </c>
      <c r="N87" s="12">
        <f>IF(OR(K87="",M87=""),"",IFERROR(M87/ABS(K87),""))</f>
        <v/>
      </c>
      <c r="O87" s="23">
        <f>IF(A87="","",IFERROR(IF(OR(B87="",C87="",D87="",F87="",G87=""),"Review incomplete row",IF(YEAR(C87)&lt;&gt;Assumptions!$B$4,"Review period",IF(J87="Review account","Review account",IF(AND(D87=0,E87&lt;&gt;"",E87&gt;0),"Review unbudgeted actual",IF(AND(N87&lt;&gt;"",ABS(N87)&gt;=Assumptions!$B$6),"Review variance",IF(AND(G87="Needs review",H87=""),"Review missing due date",IF(AND(G87="Needs review",H87&lt;&gt;"",TODAY()&gt;H87),"Past due review",""))))))),"Review entry"))</f>
        <v/>
      </c>
      <c r="Q87">
        <f>IF(ROW()&lt;=6,Assumptions!D6,"")</f>
        <v/>
      </c>
      <c r="R87">
        <f>IF(ROW()&lt;=15,Assumptions!F15,"")</f>
        <v/>
      </c>
      <c r="S87">
        <f>IF(ROW()&lt;=7,Assumptions!I7,"")</f>
        <v/>
      </c>
      <c r="T87">
        <f>IF(ROW()&lt;=7,Assumptions!K7,"")</f>
        <v/>
      </c>
    </row>
    <row r="88">
      <c r="A88" s="16" t="n"/>
      <c r="B88" s="16" t="n"/>
      <c r="C88" s="35" t="n"/>
      <c r="D88" s="36" t="n"/>
      <c r="E88" s="36" t="n"/>
      <c r="F88" s="19" t="n"/>
      <c r="G88" s="19" t="n"/>
      <c r="H88" s="35" t="n"/>
      <c r="I88" s="16" t="n"/>
      <c r="J88" s="20">
        <f>IF(OR(A88="",B88=""),"",IFERROR(VLOOKUP(B88,Assumptions!$F$4:$G$15,2,FALSE),"Review account"))</f>
        <v/>
      </c>
      <c r="K88" s="34">
        <f>IF(OR(C88="",D88="",J88=""),"",IF(J88="Revenue",D88,IF(J88="Expense",-D88,"")))</f>
        <v/>
      </c>
      <c r="L88" s="34">
        <f>IF(OR(C88="",E88="",J88=""),"",IF(J88="Revenue",E88,IF(J88="Expense",-E88,"")))</f>
        <v/>
      </c>
      <c r="M88" s="34">
        <f>IF(OR(K88="",L88=""),"",L88-K88)</f>
        <v/>
      </c>
      <c r="N88" s="15">
        <f>IF(OR(K88="",M88=""),"",IFERROR(M88/ABS(K88),""))</f>
        <v/>
      </c>
      <c r="O88" s="21">
        <f>IF(A88="","",IFERROR(IF(OR(B88="",C88="",D88="",F88="",G88=""),"Review incomplete row",IF(YEAR(C88)&lt;&gt;Assumptions!$B$4,"Review period",IF(J88="Review account","Review account",IF(AND(D88=0,E88&lt;&gt;"",E88&gt;0),"Review unbudgeted actual",IF(AND(N88&lt;&gt;"",ABS(N88)&gt;=Assumptions!$B$6),"Review variance",IF(AND(G88="Needs review",H88=""),"Review missing due date",IF(AND(G88="Needs review",H88&lt;&gt;"",TODAY()&gt;H88),"Past due review",""))))))),"Review entry"))</f>
        <v/>
      </c>
      <c r="Q88">
        <f>IF(ROW()&lt;=6,Assumptions!D6,"")</f>
        <v/>
      </c>
      <c r="R88">
        <f>IF(ROW()&lt;=15,Assumptions!F15,"")</f>
        <v/>
      </c>
      <c r="S88">
        <f>IF(ROW()&lt;=7,Assumptions!I7,"")</f>
        <v/>
      </c>
      <c r="T88">
        <f>IF(ROW()&lt;=7,Assumptions!K7,"")</f>
        <v/>
      </c>
    </row>
    <row r="89">
      <c r="A89" s="16" t="n"/>
      <c r="B89" s="16" t="n"/>
      <c r="C89" s="35" t="n"/>
      <c r="D89" s="36" t="n"/>
      <c r="E89" s="36" t="n"/>
      <c r="F89" s="19" t="n"/>
      <c r="G89" s="19" t="n"/>
      <c r="H89" s="35" t="n"/>
      <c r="I89" s="16" t="n"/>
      <c r="J89" s="22">
        <f>IF(OR(A89="",B89=""),"",IFERROR(VLOOKUP(B89,Assumptions!$F$4:$G$15,2,FALSE),"Review account"))</f>
        <v/>
      </c>
      <c r="K89" s="32">
        <f>IF(OR(C89="",D89="",J89=""),"",IF(J89="Revenue",D89,IF(J89="Expense",-D89,"")))</f>
        <v/>
      </c>
      <c r="L89" s="32">
        <f>IF(OR(C89="",E89="",J89=""),"",IF(J89="Revenue",E89,IF(J89="Expense",-E89,"")))</f>
        <v/>
      </c>
      <c r="M89" s="32">
        <f>IF(OR(K89="",L89=""),"",L89-K89)</f>
        <v/>
      </c>
      <c r="N89" s="12">
        <f>IF(OR(K89="",M89=""),"",IFERROR(M89/ABS(K89),""))</f>
        <v/>
      </c>
      <c r="O89" s="23">
        <f>IF(A89="","",IFERROR(IF(OR(B89="",C89="",D89="",F89="",G89=""),"Review incomplete row",IF(YEAR(C89)&lt;&gt;Assumptions!$B$4,"Review period",IF(J89="Review account","Review account",IF(AND(D89=0,E89&lt;&gt;"",E89&gt;0),"Review unbudgeted actual",IF(AND(N89&lt;&gt;"",ABS(N89)&gt;=Assumptions!$B$6),"Review variance",IF(AND(G89="Needs review",H89=""),"Review missing due date",IF(AND(G89="Needs review",H89&lt;&gt;"",TODAY()&gt;H89),"Past due review",""))))))),"Review entry"))</f>
        <v/>
      </c>
      <c r="Q89">
        <f>IF(ROW()&lt;=6,Assumptions!D6,"")</f>
        <v/>
      </c>
      <c r="R89">
        <f>IF(ROW()&lt;=15,Assumptions!F15,"")</f>
        <v/>
      </c>
      <c r="S89">
        <f>IF(ROW()&lt;=7,Assumptions!I7,"")</f>
        <v/>
      </c>
      <c r="T89">
        <f>IF(ROW()&lt;=7,Assumptions!K7,"")</f>
        <v/>
      </c>
    </row>
    <row r="90">
      <c r="A90" s="16" t="n"/>
      <c r="B90" s="16" t="n"/>
      <c r="C90" s="35" t="n"/>
      <c r="D90" s="36" t="n"/>
      <c r="E90" s="36" t="n"/>
      <c r="F90" s="19" t="n"/>
      <c r="G90" s="19" t="n"/>
      <c r="H90" s="35" t="n"/>
      <c r="I90" s="16" t="n"/>
      <c r="J90" s="20">
        <f>IF(OR(A90="",B90=""),"",IFERROR(VLOOKUP(B90,Assumptions!$F$4:$G$15,2,FALSE),"Review account"))</f>
        <v/>
      </c>
      <c r="K90" s="34">
        <f>IF(OR(C90="",D90="",J90=""),"",IF(J90="Revenue",D90,IF(J90="Expense",-D90,"")))</f>
        <v/>
      </c>
      <c r="L90" s="34">
        <f>IF(OR(C90="",E90="",J90=""),"",IF(J90="Revenue",E90,IF(J90="Expense",-E90,"")))</f>
        <v/>
      </c>
      <c r="M90" s="34">
        <f>IF(OR(K90="",L90=""),"",L90-K90)</f>
        <v/>
      </c>
      <c r="N90" s="15">
        <f>IF(OR(K90="",M90=""),"",IFERROR(M90/ABS(K90),""))</f>
        <v/>
      </c>
      <c r="O90" s="21">
        <f>IF(A90="","",IFERROR(IF(OR(B90="",C90="",D90="",F90="",G90=""),"Review incomplete row",IF(YEAR(C90)&lt;&gt;Assumptions!$B$4,"Review period",IF(J90="Review account","Review account",IF(AND(D90=0,E90&lt;&gt;"",E90&gt;0),"Review unbudgeted actual",IF(AND(N90&lt;&gt;"",ABS(N90)&gt;=Assumptions!$B$6),"Review variance",IF(AND(G90="Needs review",H90=""),"Review missing due date",IF(AND(G90="Needs review",H90&lt;&gt;"",TODAY()&gt;H90),"Past due review",""))))))),"Review entry"))</f>
        <v/>
      </c>
      <c r="Q90">
        <f>IF(ROW()&lt;=6,Assumptions!D6,"")</f>
        <v/>
      </c>
      <c r="R90">
        <f>IF(ROW()&lt;=15,Assumptions!F15,"")</f>
        <v/>
      </c>
      <c r="S90">
        <f>IF(ROW()&lt;=7,Assumptions!I7,"")</f>
        <v/>
      </c>
      <c r="T90">
        <f>IF(ROW()&lt;=7,Assumptions!K7,"")</f>
        <v/>
      </c>
    </row>
    <row r="91">
      <c r="A91" s="16" t="n"/>
      <c r="B91" s="16" t="n"/>
      <c r="C91" s="35" t="n"/>
      <c r="D91" s="36" t="n"/>
      <c r="E91" s="36" t="n"/>
      <c r="F91" s="19" t="n"/>
      <c r="G91" s="19" t="n"/>
      <c r="H91" s="35" t="n"/>
      <c r="I91" s="16" t="n"/>
      <c r="J91" s="22">
        <f>IF(OR(A91="",B91=""),"",IFERROR(VLOOKUP(B91,Assumptions!$F$4:$G$15,2,FALSE),"Review account"))</f>
        <v/>
      </c>
      <c r="K91" s="32">
        <f>IF(OR(C91="",D91="",J91=""),"",IF(J91="Revenue",D91,IF(J91="Expense",-D91,"")))</f>
        <v/>
      </c>
      <c r="L91" s="32">
        <f>IF(OR(C91="",E91="",J91=""),"",IF(J91="Revenue",E91,IF(J91="Expense",-E91,"")))</f>
        <v/>
      </c>
      <c r="M91" s="32">
        <f>IF(OR(K91="",L91=""),"",L91-K91)</f>
        <v/>
      </c>
      <c r="N91" s="12">
        <f>IF(OR(K91="",M91=""),"",IFERROR(M91/ABS(K91),""))</f>
        <v/>
      </c>
      <c r="O91" s="23">
        <f>IF(A91="","",IFERROR(IF(OR(B91="",C91="",D91="",F91="",G91=""),"Review incomplete row",IF(YEAR(C91)&lt;&gt;Assumptions!$B$4,"Review period",IF(J91="Review account","Review account",IF(AND(D91=0,E91&lt;&gt;"",E91&gt;0),"Review unbudgeted actual",IF(AND(N91&lt;&gt;"",ABS(N91)&gt;=Assumptions!$B$6),"Review variance",IF(AND(G91="Needs review",H91=""),"Review missing due date",IF(AND(G91="Needs review",H91&lt;&gt;"",TODAY()&gt;H91),"Past due review",""))))))),"Review entry"))</f>
        <v/>
      </c>
      <c r="Q91">
        <f>IF(ROW()&lt;=6,Assumptions!D6,"")</f>
        <v/>
      </c>
      <c r="R91">
        <f>IF(ROW()&lt;=15,Assumptions!F15,"")</f>
        <v/>
      </c>
      <c r="S91">
        <f>IF(ROW()&lt;=7,Assumptions!I7,"")</f>
        <v/>
      </c>
      <c r="T91">
        <f>IF(ROW()&lt;=7,Assumptions!K7,"")</f>
        <v/>
      </c>
    </row>
    <row r="92">
      <c r="A92" s="16" t="n"/>
      <c r="B92" s="16" t="n"/>
      <c r="C92" s="35" t="n"/>
      <c r="D92" s="36" t="n"/>
      <c r="E92" s="36" t="n"/>
      <c r="F92" s="19" t="n"/>
      <c r="G92" s="19" t="n"/>
      <c r="H92" s="35" t="n"/>
      <c r="I92" s="16" t="n"/>
      <c r="J92" s="20">
        <f>IF(OR(A92="",B92=""),"",IFERROR(VLOOKUP(B92,Assumptions!$F$4:$G$15,2,FALSE),"Review account"))</f>
        <v/>
      </c>
      <c r="K92" s="34">
        <f>IF(OR(C92="",D92="",J92=""),"",IF(J92="Revenue",D92,IF(J92="Expense",-D92,"")))</f>
        <v/>
      </c>
      <c r="L92" s="34">
        <f>IF(OR(C92="",E92="",J92=""),"",IF(J92="Revenue",E92,IF(J92="Expense",-E92,"")))</f>
        <v/>
      </c>
      <c r="M92" s="34">
        <f>IF(OR(K92="",L92=""),"",L92-K92)</f>
        <v/>
      </c>
      <c r="N92" s="15">
        <f>IF(OR(K92="",M92=""),"",IFERROR(M92/ABS(K92),""))</f>
        <v/>
      </c>
      <c r="O92" s="21">
        <f>IF(A92="","",IFERROR(IF(OR(B92="",C92="",D92="",F92="",G92=""),"Review incomplete row",IF(YEAR(C92)&lt;&gt;Assumptions!$B$4,"Review period",IF(J92="Review account","Review account",IF(AND(D92=0,E92&lt;&gt;"",E92&gt;0),"Review unbudgeted actual",IF(AND(N92&lt;&gt;"",ABS(N92)&gt;=Assumptions!$B$6),"Review variance",IF(AND(G92="Needs review",H92=""),"Review missing due date",IF(AND(G92="Needs review",H92&lt;&gt;"",TODAY()&gt;H92),"Past due review",""))))))),"Review entry"))</f>
        <v/>
      </c>
      <c r="Q92">
        <f>IF(ROW()&lt;=6,Assumptions!D6,"")</f>
        <v/>
      </c>
      <c r="R92">
        <f>IF(ROW()&lt;=15,Assumptions!F15,"")</f>
        <v/>
      </c>
      <c r="S92">
        <f>IF(ROW()&lt;=7,Assumptions!I7,"")</f>
        <v/>
      </c>
      <c r="T92">
        <f>IF(ROW()&lt;=7,Assumptions!K7,"")</f>
        <v/>
      </c>
    </row>
    <row r="93">
      <c r="A93" s="16" t="n"/>
      <c r="B93" s="16" t="n"/>
      <c r="C93" s="35" t="n"/>
      <c r="D93" s="36" t="n"/>
      <c r="E93" s="36" t="n"/>
      <c r="F93" s="19" t="n"/>
      <c r="G93" s="19" t="n"/>
      <c r="H93" s="35" t="n"/>
      <c r="I93" s="16" t="n"/>
      <c r="J93" s="22">
        <f>IF(OR(A93="",B93=""),"",IFERROR(VLOOKUP(B93,Assumptions!$F$4:$G$15,2,FALSE),"Review account"))</f>
        <v/>
      </c>
      <c r="K93" s="32">
        <f>IF(OR(C93="",D93="",J93=""),"",IF(J93="Revenue",D93,IF(J93="Expense",-D93,"")))</f>
        <v/>
      </c>
      <c r="L93" s="32">
        <f>IF(OR(C93="",E93="",J93=""),"",IF(J93="Revenue",E93,IF(J93="Expense",-E93,"")))</f>
        <v/>
      </c>
      <c r="M93" s="32">
        <f>IF(OR(K93="",L93=""),"",L93-K93)</f>
        <v/>
      </c>
      <c r="N93" s="12">
        <f>IF(OR(K93="",M93=""),"",IFERROR(M93/ABS(K93),""))</f>
        <v/>
      </c>
      <c r="O93" s="23">
        <f>IF(A93="","",IFERROR(IF(OR(B93="",C93="",D93="",F93="",G93=""),"Review incomplete row",IF(YEAR(C93)&lt;&gt;Assumptions!$B$4,"Review period",IF(J93="Review account","Review account",IF(AND(D93=0,E93&lt;&gt;"",E93&gt;0),"Review unbudgeted actual",IF(AND(N93&lt;&gt;"",ABS(N93)&gt;=Assumptions!$B$6),"Review variance",IF(AND(G93="Needs review",H93=""),"Review missing due date",IF(AND(G93="Needs review",H93&lt;&gt;"",TODAY()&gt;H93),"Past due review",""))))))),"Review entry"))</f>
        <v/>
      </c>
      <c r="Q93">
        <f>IF(ROW()&lt;=6,Assumptions!D6,"")</f>
        <v/>
      </c>
      <c r="R93">
        <f>IF(ROW()&lt;=15,Assumptions!F15,"")</f>
        <v/>
      </c>
      <c r="S93">
        <f>IF(ROW()&lt;=7,Assumptions!I7,"")</f>
        <v/>
      </c>
      <c r="T93">
        <f>IF(ROW()&lt;=7,Assumptions!K7,"")</f>
        <v/>
      </c>
    </row>
    <row r="94">
      <c r="A94" s="16" t="n"/>
      <c r="B94" s="16" t="n"/>
      <c r="C94" s="35" t="n"/>
      <c r="D94" s="36" t="n"/>
      <c r="E94" s="36" t="n"/>
      <c r="F94" s="19" t="n"/>
      <c r="G94" s="19" t="n"/>
      <c r="H94" s="35" t="n"/>
      <c r="I94" s="16" t="n"/>
      <c r="J94" s="20">
        <f>IF(OR(A94="",B94=""),"",IFERROR(VLOOKUP(B94,Assumptions!$F$4:$G$15,2,FALSE),"Review account"))</f>
        <v/>
      </c>
      <c r="K94" s="34">
        <f>IF(OR(C94="",D94="",J94=""),"",IF(J94="Revenue",D94,IF(J94="Expense",-D94,"")))</f>
        <v/>
      </c>
      <c r="L94" s="34">
        <f>IF(OR(C94="",E94="",J94=""),"",IF(J94="Revenue",E94,IF(J94="Expense",-E94,"")))</f>
        <v/>
      </c>
      <c r="M94" s="34">
        <f>IF(OR(K94="",L94=""),"",L94-K94)</f>
        <v/>
      </c>
      <c r="N94" s="15">
        <f>IF(OR(K94="",M94=""),"",IFERROR(M94/ABS(K94),""))</f>
        <v/>
      </c>
      <c r="O94" s="21">
        <f>IF(A94="","",IFERROR(IF(OR(B94="",C94="",D94="",F94="",G94=""),"Review incomplete row",IF(YEAR(C94)&lt;&gt;Assumptions!$B$4,"Review period",IF(J94="Review account","Review account",IF(AND(D94=0,E94&lt;&gt;"",E94&gt;0),"Review unbudgeted actual",IF(AND(N94&lt;&gt;"",ABS(N94)&gt;=Assumptions!$B$6),"Review variance",IF(AND(G94="Needs review",H94=""),"Review missing due date",IF(AND(G94="Needs review",H94&lt;&gt;"",TODAY()&gt;H94),"Past due review",""))))))),"Review entry"))</f>
        <v/>
      </c>
      <c r="Q94">
        <f>IF(ROW()&lt;=6,Assumptions!D6,"")</f>
        <v/>
      </c>
      <c r="R94">
        <f>IF(ROW()&lt;=15,Assumptions!F15,"")</f>
        <v/>
      </c>
      <c r="S94">
        <f>IF(ROW()&lt;=7,Assumptions!I7,"")</f>
        <v/>
      </c>
      <c r="T94">
        <f>IF(ROW()&lt;=7,Assumptions!K7,"")</f>
        <v/>
      </c>
    </row>
    <row r="95">
      <c r="A95" s="16" t="n"/>
      <c r="B95" s="16" t="n"/>
      <c r="C95" s="35" t="n"/>
      <c r="D95" s="36" t="n"/>
      <c r="E95" s="36" t="n"/>
      <c r="F95" s="19" t="n"/>
      <c r="G95" s="19" t="n"/>
      <c r="H95" s="35" t="n"/>
      <c r="I95" s="16" t="n"/>
      <c r="J95" s="22">
        <f>IF(OR(A95="",B95=""),"",IFERROR(VLOOKUP(B95,Assumptions!$F$4:$G$15,2,FALSE),"Review account"))</f>
        <v/>
      </c>
      <c r="K95" s="32">
        <f>IF(OR(C95="",D95="",J95=""),"",IF(J95="Revenue",D95,IF(J95="Expense",-D95,"")))</f>
        <v/>
      </c>
      <c r="L95" s="32">
        <f>IF(OR(C95="",E95="",J95=""),"",IF(J95="Revenue",E95,IF(J95="Expense",-E95,"")))</f>
        <v/>
      </c>
      <c r="M95" s="32">
        <f>IF(OR(K95="",L95=""),"",L95-K95)</f>
        <v/>
      </c>
      <c r="N95" s="12">
        <f>IF(OR(K95="",M95=""),"",IFERROR(M95/ABS(K95),""))</f>
        <v/>
      </c>
      <c r="O95" s="23">
        <f>IF(A95="","",IFERROR(IF(OR(B95="",C95="",D95="",F95="",G95=""),"Review incomplete row",IF(YEAR(C95)&lt;&gt;Assumptions!$B$4,"Review period",IF(J95="Review account","Review account",IF(AND(D95=0,E95&lt;&gt;"",E95&gt;0),"Review unbudgeted actual",IF(AND(N95&lt;&gt;"",ABS(N95)&gt;=Assumptions!$B$6),"Review variance",IF(AND(G95="Needs review",H95=""),"Review missing due date",IF(AND(G95="Needs review",H95&lt;&gt;"",TODAY()&gt;H95),"Past due review",""))))))),"Review entry"))</f>
        <v/>
      </c>
      <c r="Q95">
        <f>IF(ROW()&lt;=6,Assumptions!D6,"")</f>
        <v/>
      </c>
      <c r="R95">
        <f>IF(ROW()&lt;=15,Assumptions!F15,"")</f>
        <v/>
      </c>
      <c r="S95">
        <f>IF(ROW()&lt;=7,Assumptions!I7,"")</f>
        <v/>
      </c>
      <c r="T95">
        <f>IF(ROW()&lt;=7,Assumptions!K7,"")</f>
        <v/>
      </c>
    </row>
    <row r="96">
      <c r="A96" s="16" t="n"/>
      <c r="B96" s="16" t="n"/>
      <c r="C96" s="35" t="n"/>
      <c r="D96" s="36" t="n"/>
      <c r="E96" s="36" t="n"/>
      <c r="F96" s="19" t="n"/>
      <c r="G96" s="19" t="n"/>
      <c r="H96" s="35" t="n"/>
      <c r="I96" s="16" t="n"/>
      <c r="J96" s="20">
        <f>IF(OR(A96="",B96=""),"",IFERROR(VLOOKUP(B96,Assumptions!$F$4:$G$15,2,FALSE),"Review account"))</f>
        <v/>
      </c>
      <c r="K96" s="34">
        <f>IF(OR(C96="",D96="",J96=""),"",IF(J96="Revenue",D96,IF(J96="Expense",-D96,"")))</f>
        <v/>
      </c>
      <c r="L96" s="34">
        <f>IF(OR(C96="",E96="",J96=""),"",IF(J96="Revenue",E96,IF(J96="Expense",-E96,"")))</f>
        <v/>
      </c>
      <c r="M96" s="34">
        <f>IF(OR(K96="",L96=""),"",L96-K96)</f>
        <v/>
      </c>
      <c r="N96" s="15">
        <f>IF(OR(K96="",M96=""),"",IFERROR(M96/ABS(K96),""))</f>
        <v/>
      </c>
      <c r="O96" s="21">
        <f>IF(A96="","",IFERROR(IF(OR(B96="",C96="",D96="",F96="",G96=""),"Review incomplete row",IF(YEAR(C96)&lt;&gt;Assumptions!$B$4,"Review period",IF(J96="Review account","Review account",IF(AND(D96=0,E96&lt;&gt;"",E96&gt;0),"Review unbudgeted actual",IF(AND(N96&lt;&gt;"",ABS(N96)&gt;=Assumptions!$B$6),"Review variance",IF(AND(G96="Needs review",H96=""),"Review missing due date",IF(AND(G96="Needs review",H96&lt;&gt;"",TODAY()&gt;H96),"Past due review",""))))))),"Review entry"))</f>
        <v/>
      </c>
      <c r="Q96">
        <f>IF(ROW()&lt;=6,Assumptions!D6,"")</f>
        <v/>
      </c>
      <c r="R96">
        <f>IF(ROW()&lt;=15,Assumptions!F15,"")</f>
        <v/>
      </c>
      <c r="S96">
        <f>IF(ROW()&lt;=7,Assumptions!I7,"")</f>
        <v/>
      </c>
      <c r="T96">
        <f>IF(ROW()&lt;=7,Assumptions!K7,"")</f>
        <v/>
      </c>
    </row>
    <row r="97">
      <c r="A97" s="16" t="n"/>
      <c r="B97" s="16" t="n"/>
      <c r="C97" s="35" t="n"/>
      <c r="D97" s="36" t="n"/>
      <c r="E97" s="36" t="n"/>
      <c r="F97" s="19" t="n"/>
      <c r="G97" s="19" t="n"/>
      <c r="H97" s="35" t="n"/>
      <c r="I97" s="16" t="n"/>
      <c r="J97" s="22">
        <f>IF(OR(A97="",B97=""),"",IFERROR(VLOOKUP(B97,Assumptions!$F$4:$G$15,2,FALSE),"Review account"))</f>
        <v/>
      </c>
      <c r="K97" s="32">
        <f>IF(OR(C97="",D97="",J97=""),"",IF(J97="Revenue",D97,IF(J97="Expense",-D97,"")))</f>
        <v/>
      </c>
      <c r="L97" s="32">
        <f>IF(OR(C97="",E97="",J97=""),"",IF(J97="Revenue",E97,IF(J97="Expense",-E97,"")))</f>
        <v/>
      </c>
      <c r="M97" s="32">
        <f>IF(OR(K97="",L97=""),"",L97-K97)</f>
        <v/>
      </c>
      <c r="N97" s="12">
        <f>IF(OR(K97="",M97=""),"",IFERROR(M97/ABS(K97),""))</f>
        <v/>
      </c>
      <c r="O97" s="23">
        <f>IF(A97="","",IFERROR(IF(OR(B97="",C97="",D97="",F97="",G97=""),"Review incomplete row",IF(YEAR(C97)&lt;&gt;Assumptions!$B$4,"Review period",IF(J97="Review account","Review account",IF(AND(D97=0,E97&lt;&gt;"",E97&gt;0),"Review unbudgeted actual",IF(AND(N97&lt;&gt;"",ABS(N97)&gt;=Assumptions!$B$6),"Review variance",IF(AND(G97="Needs review",H97=""),"Review missing due date",IF(AND(G97="Needs review",H97&lt;&gt;"",TODAY()&gt;H97),"Past due review",""))))))),"Review entry"))</f>
        <v/>
      </c>
      <c r="Q97">
        <f>IF(ROW()&lt;=6,Assumptions!D6,"")</f>
        <v/>
      </c>
      <c r="R97">
        <f>IF(ROW()&lt;=15,Assumptions!F15,"")</f>
        <v/>
      </c>
      <c r="S97">
        <f>IF(ROW()&lt;=7,Assumptions!I7,"")</f>
        <v/>
      </c>
      <c r="T97">
        <f>IF(ROW()&lt;=7,Assumptions!K7,"")</f>
        <v/>
      </c>
    </row>
    <row r="98">
      <c r="A98" s="16" t="n"/>
      <c r="B98" s="16" t="n"/>
      <c r="C98" s="35" t="n"/>
      <c r="D98" s="36" t="n"/>
      <c r="E98" s="36" t="n"/>
      <c r="F98" s="19" t="n"/>
      <c r="G98" s="19" t="n"/>
      <c r="H98" s="35" t="n"/>
      <c r="I98" s="16" t="n"/>
      <c r="J98" s="20">
        <f>IF(OR(A98="",B98=""),"",IFERROR(VLOOKUP(B98,Assumptions!$F$4:$G$15,2,FALSE),"Review account"))</f>
        <v/>
      </c>
      <c r="K98" s="34">
        <f>IF(OR(C98="",D98="",J98=""),"",IF(J98="Revenue",D98,IF(J98="Expense",-D98,"")))</f>
        <v/>
      </c>
      <c r="L98" s="34">
        <f>IF(OR(C98="",E98="",J98=""),"",IF(J98="Revenue",E98,IF(J98="Expense",-E98,"")))</f>
        <v/>
      </c>
      <c r="M98" s="34">
        <f>IF(OR(K98="",L98=""),"",L98-K98)</f>
        <v/>
      </c>
      <c r="N98" s="15">
        <f>IF(OR(K98="",M98=""),"",IFERROR(M98/ABS(K98),""))</f>
        <v/>
      </c>
      <c r="O98" s="21">
        <f>IF(A98="","",IFERROR(IF(OR(B98="",C98="",D98="",F98="",G98=""),"Review incomplete row",IF(YEAR(C98)&lt;&gt;Assumptions!$B$4,"Review period",IF(J98="Review account","Review account",IF(AND(D98=0,E98&lt;&gt;"",E98&gt;0),"Review unbudgeted actual",IF(AND(N98&lt;&gt;"",ABS(N98)&gt;=Assumptions!$B$6),"Review variance",IF(AND(G98="Needs review",H98=""),"Review missing due date",IF(AND(G98="Needs review",H98&lt;&gt;"",TODAY()&gt;H98),"Past due review",""))))))),"Review entry"))</f>
        <v/>
      </c>
      <c r="Q98">
        <f>IF(ROW()&lt;=6,Assumptions!D6,"")</f>
        <v/>
      </c>
      <c r="R98">
        <f>IF(ROW()&lt;=15,Assumptions!F15,"")</f>
        <v/>
      </c>
      <c r="S98">
        <f>IF(ROW()&lt;=7,Assumptions!I7,"")</f>
        <v/>
      </c>
      <c r="T98">
        <f>IF(ROW()&lt;=7,Assumptions!K7,"")</f>
        <v/>
      </c>
    </row>
    <row r="99">
      <c r="A99" s="16" t="n"/>
      <c r="B99" s="16" t="n"/>
      <c r="C99" s="35" t="n"/>
      <c r="D99" s="36" t="n"/>
      <c r="E99" s="36" t="n"/>
      <c r="F99" s="19" t="n"/>
      <c r="G99" s="19" t="n"/>
      <c r="H99" s="35" t="n"/>
      <c r="I99" s="16" t="n"/>
      <c r="J99" s="22">
        <f>IF(OR(A99="",B99=""),"",IFERROR(VLOOKUP(B99,Assumptions!$F$4:$G$15,2,FALSE),"Review account"))</f>
        <v/>
      </c>
      <c r="K99" s="32">
        <f>IF(OR(C99="",D99="",J99=""),"",IF(J99="Revenue",D99,IF(J99="Expense",-D99,"")))</f>
        <v/>
      </c>
      <c r="L99" s="32">
        <f>IF(OR(C99="",E99="",J99=""),"",IF(J99="Revenue",E99,IF(J99="Expense",-E99,"")))</f>
        <v/>
      </c>
      <c r="M99" s="32">
        <f>IF(OR(K99="",L99=""),"",L99-K99)</f>
        <v/>
      </c>
      <c r="N99" s="12">
        <f>IF(OR(K99="",M99=""),"",IFERROR(M99/ABS(K99),""))</f>
        <v/>
      </c>
      <c r="O99" s="23">
        <f>IF(A99="","",IFERROR(IF(OR(B99="",C99="",D99="",F99="",G99=""),"Review incomplete row",IF(YEAR(C99)&lt;&gt;Assumptions!$B$4,"Review period",IF(J99="Review account","Review account",IF(AND(D99=0,E99&lt;&gt;"",E99&gt;0),"Review unbudgeted actual",IF(AND(N99&lt;&gt;"",ABS(N99)&gt;=Assumptions!$B$6),"Review variance",IF(AND(G99="Needs review",H99=""),"Review missing due date",IF(AND(G99="Needs review",H99&lt;&gt;"",TODAY()&gt;H99),"Past due review",""))))))),"Review entry"))</f>
        <v/>
      </c>
      <c r="Q99">
        <f>IF(ROW()&lt;=6,Assumptions!D6,"")</f>
        <v/>
      </c>
      <c r="R99">
        <f>IF(ROW()&lt;=15,Assumptions!F15,"")</f>
        <v/>
      </c>
      <c r="S99">
        <f>IF(ROW()&lt;=7,Assumptions!I7,"")</f>
        <v/>
      </c>
      <c r="T99">
        <f>IF(ROW()&lt;=7,Assumptions!K7,"")</f>
        <v/>
      </c>
    </row>
    <row r="100">
      <c r="A100" s="16" t="n"/>
      <c r="B100" s="16" t="n"/>
      <c r="C100" s="35" t="n"/>
      <c r="D100" s="36" t="n"/>
      <c r="E100" s="36" t="n"/>
      <c r="F100" s="19" t="n"/>
      <c r="G100" s="19" t="n"/>
      <c r="H100" s="35" t="n"/>
      <c r="I100" s="16" t="n"/>
      <c r="J100" s="20">
        <f>IF(OR(A100="",B100=""),"",IFERROR(VLOOKUP(B100,Assumptions!$F$4:$G$15,2,FALSE),"Review account"))</f>
        <v/>
      </c>
      <c r="K100" s="34">
        <f>IF(OR(C100="",D100="",J100=""),"",IF(J100="Revenue",D100,IF(J100="Expense",-D100,"")))</f>
        <v/>
      </c>
      <c r="L100" s="34">
        <f>IF(OR(C100="",E100="",J100=""),"",IF(J100="Revenue",E100,IF(J100="Expense",-E100,"")))</f>
        <v/>
      </c>
      <c r="M100" s="34">
        <f>IF(OR(K100="",L100=""),"",L100-K100)</f>
        <v/>
      </c>
      <c r="N100" s="15">
        <f>IF(OR(K100="",M100=""),"",IFERROR(M100/ABS(K100),""))</f>
        <v/>
      </c>
      <c r="O100" s="21">
        <f>IF(A100="","",IFERROR(IF(OR(B100="",C100="",D100="",F100="",G100=""),"Review incomplete row",IF(YEAR(C100)&lt;&gt;Assumptions!$B$4,"Review period",IF(J100="Review account","Review account",IF(AND(D100=0,E100&lt;&gt;"",E100&gt;0),"Review unbudgeted actual",IF(AND(N100&lt;&gt;"",ABS(N100)&gt;=Assumptions!$B$6),"Review variance",IF(AND(G100="Needs review",H100=""),"Review missing due date",IF(AND(G100="Needs review",H100&lt;&gt;"",TODAY()&gt;H100),"Past due review",""))))))),"Review entry"))</f>
        <v/>
      </c>
      <c r="Q100">
        <f>IF(ROW()&lt;=6,Assumptions!D6,"")</f>
        <v/>
      </c>
      <c r="R100">
        <f>IF(ROW()&lt;=15,Assumptions!F15,"")</f>
        <v/>
      </c>
      <c r="S100">
        <f>IF(ROW()&lt;=7,Assumptions!I7,"")</f>
        <v/>
      </c>
      <c r="T100">
        <f>IF(ROW()&lt;=7,Assumptions!K7,"")</f>
        <v/>
      </c>
    </row>
    <row r="101">
      <c r="A101" s="16" t="n"/>
      <c r="B101" s="16" t="n"/>
      <c r="C101" s="35" t="n"/>
      <c r="D101" s="36" t="n"/>
      <c r="E101" s="36" t="n"/>
      <c r="F101" s="19" t="n"/>
      <c r="G101" s="19" t="n"/>
      <c r="H101" s="35" t="n"/>
      <c r="I101" s="16" t="n"/>
      <c r="J101" s="22">
        <f>IF(OR(A101="",B101=""),"",IFERROR(VLOOKUP(B101,Assumptions!$F$4:$G$15,2,FALSE),"Review account"))</f>
        <v/>
      </c>
      <c r="K101" s="32">
        <f>IF(OR(C101="",D101="",J101=""),"",IF(J101="Revenue",D101,IF(J101="Expense",-D101,"")))</f>
        <v/>
      </c>
      <c r="L101" s="32">
        <f>IF(OR(C101="",E101="",J101=""),"",IF(J101="Revenue",E101,IF(J101="Expense",-E101,"")))</f>
        <v/>
      </c>
      <c r="M101" s="32">
        <f>IF(OR(K101="",L101=""),"",L101-K101)</f>
        <v/>
      </c>
      <c r="N101" s="12">
        <f>IF(OR(K101="",M101=""),"",IFERROR(M101/ABS(K101),""))</f>
        <v/>
      </c>
      <c r="O101" s="23">
        <f>IF(A101="","",IFERROR(IF(OR(B101="",C101="",D101="",F101="",G101=""),"Review incomplete row",IF(YEAR(C101)&lt;&gt;Assumptions!$B$4,"Review period",IF(J101="Review account","Review account",IF(AND(D101=0,E101&lt;&gt;"",E101&gt;0),"Review unbudgeted actual",IF(AND(N101&lt;&gt;"",ABS(N101)&gt;=Assumptions!$B$6),"Review variance",IF(AND(G101="Needs review",H101=""),"Review missing due date",IF(AND(G101="Needs review",H101&lt;&gt;"",TODAY()&gt;H101),"Past due review",""))))))),"Review entry"))</f>
        <v/>
      </c>
      <c r="Q101">
        <f>IF(ROW()&lt;=6,Assumptions!D6,"")</f>
        <v/>
      </c>
      <c r="R101">
        <f>IF(ROW()&lt;=15,Assumptions!F15,"")</f>
        <v/>
      </c>
      <c r="S101">
        <f>IF(ROW()&lt;=7,Assumptions!I7,"")</f>
        <v/>
      </c>
      <c r="T101">
        <f>IF(ROW()&lt;=7,Assumptions!K7,"")</f>
        <v/>
      </c>
    </row>
    <row r="102">
      <c r="A102" s="16" t="n"/>
      <c r="B102" s="16" t="n"/>
      <c r="C102" s="35" t="n"/>
      <c r="D102" s="36" t="n"/>
      <c r="E102" s="36" t="n"/>
      <c r="F102" s="19" t="n"/>
      <c r="G102" s="19" t="n"/>
      <c r="H102" s="35" t="n"/>
      <c r="I102" s="16" t="n"/>
      <c r="J102" s="20">
        <f>IF(OR(A102="",B102=""),"",IFERROR(VLOOKUP(B102,Assumptions!$F$4:$G$15,2,FALSE),"Review account"))</f>
        <v/>
      </c>
      <c r="K102" s="34">
        <f>IF(OR(C102="",D102="",J102=""),"",IF(J102="Revenue",D102,IF(J102="Expense",-D102,"")))</f>
        <v/>
      </c>
      <c r="L102" s="34">
        <f>IF(OR(C102="",E102="",J102=""),"",IF(J102="Revenue",E102,IF(J102="Expense",-E102,"")))</f>
        <v/>
      </c>
      <c r="M102" s="34">
        <f>IF(OR(K102="",L102=""),"",L102-K102)</f>
        <v/>
      </c>
      <c r="N102" s="15">
        <f>IF(OR(K102="",M102=""),"",IFERROR(M102/ABS(K102),""))</f>
        <v/>
      </c>
      <c r="O102" s="21">
        <f>IF(A102="","",IFERROR(IF(OR(B102="",C102="",D102="",F102="",G102=""),"Review incomplete row",IF(YEAR(C102)&lt;&gt;Assumptions!$B$4,"Review period",IF(J102="Review account","Review account",IF(AND(D102=0,E102&lt;&gt;"",E102&gt;0),"Review unbudgeted actual",IF(AND(N102&lt;&gt;"",ABS(N102)&gt;=Assumptions!$B$6),"Review variance",IF(AND(G102="Needs review",H102=""),"Review missing due date",IF(AND(G102="Needs review",H102&lt;&gt;"",TODAY()&gt;H102),"Past due review",""))))))),"Review entry"))</f>
        <v/>
      </c>
      <c r="Q102">
        <f>IF(ROW()&lt;=6,Assumptions!D6,"")</f>
        <v/>
      </c>
      <c r="R102">
        <f>IF(ROW()&lt;=15,Assumptions!F15,"")</f>
        <v/>
      </c>
      <c r="S102">
        <f>IF(ROW()&lt;=7,Assumptions!I7,"")</f>
        <v/>
      </c>
      <c r="T102">
        <f>IF(ROW()&lt;=7,Assumptions!K7,"")</f>
        <v/>
      </c>
    </row>
    <row r="103">
      <c r="A103" s="16" t="n"/>
      <c r="B103" s="16" t="n"/>
      <c r="C103" s="35" t="n"/>
      <c r="D103" s="36" t="n"/>
      <c r="E103" s="36" t="n"/>
      <c r="F103" s="19" t="n"/>
      <c r="G103" s="19" t="n"/>
      <c r="H103" s="35" t="n"/>
      <c r="I103" s="16" t="n"/>
      <c r="J103" s="22">
        <f>IF(OR(A103="",B103=""),"",IFERROR(VLOOKUP(B103,Assumptions!$F$4:$G$15,2,FALSE),"Review account"))</f>
        <v/>
      </c>
      <c r="K103" s="32">
        <f>IF(OR(C103="",D103="",J103=""),"",IF(J103="Revenue",D103,IF(J103="Expense",-D103,"")))</f>
        <v/>
      </c>
      <c r="L103" s="32">
        <f>IF(OR(C103="",E103="",J103=""),"",IF(J103="Revenue",E103,IF(J103="Expense",-E103,"")))</f>
        <v/>
      </c>
      <c r="M103" s="32">
        <f>IF(OR(K103="",L103=""),"",L103-K103)</f>
        <v/>
      </c>
      <c r="N103" s="12">
        <f>IF(OR(K103="",M103=""),"",IFERROR(M103/ABS(K103),""))</f>
        <v/>
      </c>
      <c r="O103" s="23">
        <f>IF(A103="","",IFERROR(IF(OR(B103="",C103="",D103="",F103="",G103=""),"Review incomplete row",IF(YEAR(C103)&lt;&gt;Assumptions!$B$4,"Review period",IF(J103="Review account","Review account",IF(AND(D103=0,E103&lt;&gt;"",E103&gt;0),"Review unbudgeted actual",IF(AND(N103&lt;&gt;"",ABS(N103)&gt;=Assumptions!$B$6),"Review variance",IF(AND(G103="Needs review",H103=""),"Review missing due date",IF(AND(G103="Needs review",H103&lt;&gt;"",TODAY()&gt;H103),"Past due review",""))))))),"Review entry"))</f>
        <v/>
      </c>
      <c r="Q103">
        <f>IF(ROW()&lt;=6,Assumptions!D6,"")</f>
        <v/>
      </c>
      <c r="R103">
        <f>IF(ROW()&lt;=15,Assumptions!F15,"")</f>
        <v/>
      </c>
      <c r="S103">
        <f>IF(ROW()&lt;=7,Assumptions!I7,"")</f>
        <v/>
      </c>
      <c r="T103">
        <f>IF(ROW()&lt;=7,Assumptions!K7,"")</f>
        <v/>
      </c>
    </row>
    <row r="104">
      <c r="A104" s="16" t="n"/>
      <c r="B104" s="16" t="n"/>
      <c r="C104" s="35" t="n"/>
      <c r="D104" s="36" t="n"/>
      <c r="E104" s="36" t="n"/>
      <c r="F104" s="19" t="n"/>
      <c r="G104" s="19" t="n"/>
      <c r="H104" s="35" t="n"/>
      <c r="I104" s="16" t="n"/>
      <c r="J104" s="20">
        <f>IF(OR(A104="",B104=""),"",IFERROR(VLOOKUP(B104,Assumptions!$F$4:$G$15,2,FALSE),"Review account"))</f>
        <v/>
      </c>
      <c r="K104" s="34">
        <f>IF(OR(C104="",D104="",J104=""),"",IF(J104="Revenue",D104,IF(J104="Expense",-D104,"")))</f>
        <v/>
      </c>
      <c r="L104" s="34">
        <f>IF(OR(C104="",E104="",J104=""),"",IF(J104="Revenue",E104,IF(J104="Expense",-E104,"")))</f>
        <v/>
      </c>
      <c r="M104" s="34">
        <f>IF(OR(K104="",L104=""),"",L104-K104)</f>
        <v/>
      </c>
      <c r="N104" s="15">
        <f>IF(OR(K104="",M104=""),"",IFERROR(M104/ABS(K104),""))</f>
        <v/>
      </c>
      <c r="O104" s="21">
        <f>IF(A104="","",IFERROR(IF(OR(B104="",C104="",D104="",F104="",G104=""),"Review incomplete row",IF(YEAR(C104)&lt;&gt;Assumptions!$B$4,"Review period",IF(J104="Review account","Review account",IF(AND(D104=0,E104&lt;&gt;"",E104&gt;0),"Review unbudgeted actual",IF(AND(N104&lt;&gt;"",ABS(N104)&gt;=Assumptions!$B$6),"Review variance",IF(AND(G104="Needs review",H104=""),"Review missing due date",IF(AND(G104="Needs review",H104&lt;&gt;"",TODAY()&gt;H104),"Past due review",""))))))),"Review entry"))</f>
        <v/>
      </c>
      <c r="Q104">
        <f>IF(ROW()&lt;=6,Assumptions!D6,"")</f>
        <v/>
      </c>
      <c r="R104">
        <f>IF(ROW()&lt;=15,Assumptions!F15,"")</f>
        <v/>
      </c>
      <c r="S104">
        <f>IF(ROW()&lt;=7,Assumptions!I7,"")</f>
        <v/>
      </c>
      <c r="T104">
        <f>IF(ROW()&lt;=7,Assumptions!K7,"")</f>
        <v/>
      </c>
    </row>
    <row r="105">
      <c r="A105" s="16" t="n"/>
      <c r="B105" s="16" t="n"/>
      <c r="C105" s="35" t="n"/>
      <c r="D105" s="36" t="n"/>
      <c r="E105" s="36" t="n"/>
      <c r="F105" s="19" t="n"/>
      <c r="G105" s="19" t="n"/>
      <c r="H105" s="35" t="n"/>
      <c r="I105" s="16" t="n"/>
      <c r="J105" s="22">
        <f>IF(OR(A105="",B105=""),"",IFERROR(VLOOKUP(B105,Assumptions!$F$4:$G$15,2,FALSE),"Review account"))</f>
        <v/>
      </c>
      <c r="K105" s="32">
        <f>IF(OR(C105="",D105="",J105=""),"",IF(J105="Revenue",D105,IF(J105="Expense",-D105,"")))</f>
        <v/>
      </c>
      <c r="L105" s="32">
        <f>IF(OR(C105="",E105="",J105=""),"",IF(J105="Revenue",E105,IF(J105="Expense",-E105,"")))</f>
        <v/>
      </c>
      <c r="M105" s="32">
        <f>IF(OR(K105="",L105=""),"",L105-K105)</f>
        <v/>
      </c>
      <c r="N105" s="12">
        <f>IF(OR(K105="",M105=""),"",IFERROR(M105/ABS(K105),""))</f>
        <v/>
      </c>
      <c r="O105" s="23">
        <f>IF(A105="","",IFERROR(IF(OR(B105="",C105="",D105="",F105="",G105=""),"Review incomplete row",IF(YEAR(C105)&lt;&gt;Assumptions!$B$4,"Review period",IF(J105="Review account","Review account",IF(AND(D105=0,E105&lt;&gt;"",E105&gt;0),"Review unbudgeted actual",IF(AND(N105&lt;&gt;"",ABS(N105)&gt;=Assumptions!$B$6),"Review variance",IF(AND(G105="Needs review",H105=""),"Review missing due date",IF(AND(G105="Needs review",H105&lt;&gt;"",TODAY()&gt;H105),"Past due review",""))))))),"Review entry"))</f>
        <v/>
      </c>
      <c r="Q105">
        <f>IF(ROW()&lt;=6,Assumptions!D6,"")</f>
        <v/>
      </c>
      <c r="R105">
        <f>IF(ROW()&lt;=15,Assumptions!F15,"")</f>
        <v/>
      </c>
      <c r="S105">
        <f>IF(ROW()&lt;=7,Assumptions!I7,"")</f>
        <v/>
      </c>
      <c r="T105">
        <f>IF(ROW()&lt;=7,Assumptions!K7,"")</f>
        <v/>
      </c>
    </row>
    <row r="106">
      <c r="A106" s="16" t="n"/>
      <c r="B106" s="16" t="n"/>
      <c r="C106" s="35" t="n"/>
      <c r="D106" s="36" t="n"/>
      <c r="E106" s="36" t="n"/>
      <c r="F106" s="19" t="n"/>
      <c r="G106" s="19" t="n"/>
      <c r="H106" s="35" t="n"/>
      <c r="I106" s="16" t="n"/>
      <c r="J106" s="20">
        <f>IF(OR(A106="",B106=""),"",IFERROR(VLOOKUP(B106,Assumptions!$F$4:$G$15,2,FALSE),"Review account"))</f>
        <v/>
      </c>
      <c r="K106" s="34">
        <f>IF(OR(C106="",D106="",J106=""),"",IF(J106="Revenue",D106,IF(J106="Expense",-D106,"")))</f>
        <v/>
      </c>
      <c r="L106" s="34">
        <f>IF(OR(C106="",E106="",J106=""),"",IF(J106="Revenue",E106,IF(J106="Expense",-E106,"")))</f>
        <v/>
      </c>
      <c r="M106" s="34">
        <f>IF(OR(K106="",L106=""),"",L106-K106)</f>
        <v/>
      </c>
      <c r="N106" s="15">
        <f>IF(OR(K106="",M106=""),"",IFERROR(M106/ABS(K106),""))</f>
        <v/>
      </c>
      <c r="O106" s="21">
        <f>IF(A106="","",IFERROR(IF(OR(B106="",C106="",D106="",F106="",G106=""),"Review incomplete row",IF(YEAR(C106)&lt;&gt;Assumptions!$B$4,"Review period",IF(J106="Review account","Review account",IF(AND(D106=0,E106&lt;&gt;"",E106&gt;0),"Review unbudgeted actual",IF(AND(N106&lt;&gt;"",ABS(N106)&gt;=Assumptions!$B$6),"Review variance",IF(AND(G106="Needs review",H106=""),"Review missing due date",IF(AND(G106="Needs review",H106&lt;&gt;"",TODAY()&gt;H106),"Past due review",""))))))),"Review entry"))</f>
        <v/>
      </c>
      <c r="Q106">
        <f>IF(ROW()&lt;=6,Assumptions!D6,"")</f>
        <v/>
      </c>
      <c r="R106">
        <f>IF(ROW()&lt;=15,Assumptions!F15,"")</f>
        <v/>
      </c>
      <c r="S106">
        <f>IF(ROW()&lt;=7,Assumptions!I7,"")</f>
        <v/>
      </c>
      <c r="T106">
        <f>IF(ROW()&lt;=7,Assumptions!K7,"")</f>
        <v/>
      </c>
    </row>
    <row r="107">
      <c r="A107" s="16" t="n"/>
      <c r="B107" s="16" t="n"/>
      <c r="C107" s="35" t="n"/>
      <c r="D107" s="36" t="n"/>
      <c r="E107" s="36" t="n"/>
      <c r="F107" s="19" t="n"/>
      <c r="G107" s="19" t="n"/>
      <c r="H107" s="35" t="n"/>
      <c r="I107" s="16" t="n"/>
      <c r="J107" s="22">
        <f>IF(OR(A107="",B107=""),"",IFERROR(VLOOKUP(B107,Assumptions!$F$4:$G$15,2,FALSE),"Review account"))</f>
        <v/>
      </c>
      <c r="K107" s="32">
        <f>IF(OR(C107="",D107="",J107=""),"",IF(J107="Revenue",D107,IF(J107="Expense",-D107,"")))</f>
        <v/>
      </c>
      <c r="L107" s="32">
        <f>IF(OR(C107="",E107="",J107=""),"",IF(J107="Revenue",E107,IF(J107="Expense",-E107,"")))</f>
        <v/>
      </c>
      <c r="M107" s="32">
        <f>IF(OR(K107="",L107=""),"",L107-K107)</f>
        <v/>
      </c>
      <c r="N107" s="12">
        <f>IF(OR(K107="",M107=""),"",IFERROR(M107/ABS(K107),""))</f>
        <v/>
      </c>
      <c r="O107" s="23">
        <f>IF(A107="","",IFERROR(IF(OR(B107="",C107="",D107="",F107="",G107=""),"Review incomplete row",IF(YEAR(C107)&lt;&gt;Assumptions!$B$4,"Review period",IF(J107="Review account","Review account",IF(AND(D107=0,E107&lt;&gt;"",E107&gt;0),"Review unbudgeted actual",IF(AND(N107&lt;&gt;"",ABS(N107)&gt;=Assumptions!$B$6),"Review variance",IF(AND(G107="Needs review",H107=""),"Review missing due date",IF(AND(G107="Needs review",H107&lt;&gt;"",TODAY()&gt;H107),"Past due review",""))))))),"Review entry"))</f>
        <v/>
      </c>
      <c r="Q107">
        <f>IF(ROW()&lt;=6,Assumptions!D6,"")</f>
        <v/>
      </c>
      <c r="R107">
        <f>IF(ROW()&lt;=15,Assumptions!F15,"")</f>
        <v/>
      </c>
      <c r="S107">
        <f>IF(ROW()&lt;=7,Assumptions!I7,"")</f>
        <v/>
      </c>
      <c r="T107">
        <f>IF(ROW()&lt;=7,Assumptions!K7,"")</f>
        <v/>
      </c>
    </row>
    <row r="108">
      <c r="A108" s="16" t="n"/>
      <c r="B108" s="16" t="n"/>
      <c r="C108" s="35" t="n"/>
      <c r="D108" s="36" t="n"/>
      <c r="E108" s="36" t="n"/>
      <c r="F108" s="19" t="n"/>
      <c r="G108" s="19" t="n"/>
      <c r="H108" s="35" t="n"/>
      <c r="I108" s="16" t="n"/>
      <c r="J108" s="20">
        <f>IF(OR(A108="",B108=""),"",IFERROR(VLOOKUP(B108,Assumptions!$F$4:$G$15,2,FALSE),"Review account"))</f>
        <v/>
      </c>
      <c r="K108" s="34">
        <f>IF(OR(C108="",D108="",J108=""),"",IF(J108="Revenue",D108,IF(J108="Expense",-D108,"")))</f>
        <v/>
      </c>
      <c r="L108" s="34">
        <f>IF(OR(C108="",E108="",J108=""),"",IF(J108="Revenue",E108,IF(J108="Expense",-E108,"")))</f>
        <v/>
      </c>
      <c r="M108" s="34">
        <f>IF(OR(K108="",L108=""),"",L108-K108)</f>
        <v/>
      </c>
      <c r="N108" s="15">
        <f>IF(OR(K108="",M108=""),"",IFERROR(M108/ABS(K108),""))</f>
        <v/>
      </c>
      <c r="O108" s="21">
        <f>IF(A108="","",IFERROR(IF(OR(B108="",C108="",D108="",F108="",G108=""),"Review incomplete row",IF(YEAR(C108)&lt;&gt;Assumptions!$B$4,"Review period",IF(J108="Review account","Review account",IF(AND(D108=0,E108&lt;&gt;"",E108&gt;0),"Review unbudgeted actual",IF(AND(N108&lt;&gt;"",ABS(N108)&gt;=Assumptions!$B$6),"Review variance",IF(AND(G108="Needs review",H108=""),"Review missing due date",IF(AND(G108="Needs review",H108&lt;&gt;"",TODAY()&gt;H108),"Past due review",""))))))),"Review entry"))</f>
        <v/>
      </c>
      <c r="Q108">
        <f>IF(ROW()&lt;=6,Assumptions!D6,"")</f>
        <v/>
      </c>
      <c r="R108">
        <f>IF(ROW()&lt;=15,Assumptions!F15,"")</f>
        <v/>
      </c>
      <c r="S108">
        <f>IF(ROW()&lt;=7,Assumptions!I7,"")</f>
        <v/>
      </c>
      <c r="T108">
        <f>IF(ROW()&lt;=7,Assumptions!K7,"")</f>
        <v/>
      </c>
    </row>
    <row r="109">
      <c r="A109" s="16" t="n"/>
      <c r="B109" s="16" t="n"/>
      <c r="C109" s="35" t="n"/>
      <c r="D109" s="36" t="n"/>
      <c r="E109" s="36" t="n"/>
      <c r="F109" s="19" t="n"/>
      <c r="G109" s="19" t="n"/>
      <c r="H109" s="35" t="n"/>
      <c r="I109" s="16" t="n"/>
      <c r="J109" s="22">
        <f>IF(OR(A109="",B109=""),"",IFERROR(VLOOKUP(B109,Assumptions!$F$4:$G$15,2,FALSE),"Review account"))</f>
        <v/>
      </c>
      <c r="K109" s="32">
        <f>IF(OR(C109="",D109="",J109=""),"",IF(J109="Revenue",D109,IF(J109="Expense",-D109,"")))</f>
        <v/>
      </c>
      <c r="L109" s="32">
        <f>IF(OR(C109="",E109="",J109=""),"",IF(J109="Revenue",E109,IF(J109="Expense",-E109,"")))</f>
        <v/>
      </c>
      <c r="M109" s="32">
        <f>IF(OR(K109="",L109=""),"",L109-K109)</f>
        <v/>
      </c>
      <c r="N109" s="12">
        <f>IF(OR(K109="",M109=""),"",IFERROR(M109/ABS(K109),""))</f>
        <v/>
      </c>
      <c r="O109" s="23">
        <f>IF(A109="","",IFERROR(IF(OR(B109="",C109="",D109="",F109="",G109=""),"Review incomplete row",IF(YEAR(C109)&lt;&gt;Assumptions!$B$4,"Review period",IF(J109="Review account","Review account",IF(AND(D109=0,E109&lt;&gt;"",E109&gt;0),"Review unbudgeted actual",IF(AND(N109&lt;&gt;"",ABS(N109)&gt;=Assumptions!$B$6),"Review variance",IF(AND(G109="Needs review",H109=""),"Review missing due date",IF(AND(G109="Needs review",H109&lt;&gt;"",TODAY()&gt;H109),"Past due review",""))))))),"Review entry"))</f>
        <v/>
      </c>
      <c r="Q109">
        <f>IF(ROW()&lt;=6,Assumptions!D6,"")</f>
        <v/>
      </c>
      <c r="R109">
        <f>IF(ROW()&lt;=15,Assumptions!F15,"")</f>
        <v/>
      </c>
      <c r="S109">
        <f>IF(ROW()&lt;=7,Assumptions!I7,"")</f>
        <v/>
      </c>
      <c r="T109">
        <f>IF(ROW()&lt;=7,Assumptions!K7,"")</f>
        <v/>
      </c>
    </row>
    <row r="110">
      <c r="A110" s="16" t="n"/>
      <c r="B110" s="16" t="n"/>
      <c r="C110" s="35" t="n"/>
      <c r="D110" s="36" t="n"/>
      <c r="E110" s="36" t="n"/>
      <c r="F110" s="19" t="n"/>
      <c r="G110" s="19" t="n"/>
      <c r="H110" s="35" t="n"/>
      <c r="I110" s="16" t="n"/>
      <c r="J110" s="20">
        <f>IF(OR(A110="",B110=""),"",IFERROR(VLOOKUP(B110,Assumptions!$F$4:$G$15,2,FALSE),"Review account"))</f>
        <v/>
      </c>
      <c r="K110" s="34">
        <f>IF(OR(C110="",D110="",J110=""),"",IF(J110="Revenue",D110,IF(J110="Expense",-D110,"")))</f>
        <v/>
      </c>
      <c r="L110" s="34">
        <f>IF(OR(C110="",E110="",J110=""),"",IF(J110="Revenue",E110,IF(J110="Expense",-E110,"")))</f>
        <v/>
      </c>
      <c r="M110" s="34">
        <f>IF(OR(K110="",L110=""),"",L110-K110)</f>
        <v/>
      </c>
      <c r="N110" s="15">
        <f>IF(OR(K110="",M110=""),"",IFERROR(M110/ABS(K110),""))</f>
        <v/>
      </c>
      <c r="O110" s="21">
        <f>IF(A110="","",IFERROR(IF(OR(B110="",C110="",D110="",F110="",G110=""),"Review incomplete row",IF(YEAR(C110)&lt;&gt;Assumptions!$B$4,"Review period",IF(J110="Review account","Review account",IF(AND(D110=0,E110&lt;&gt;"",E110&gt;0),"Review unbudgeted actual",IF(AND(N110&lt;&gt;"",ABS(N110)&gt;=Assumptions!$B$6),"Review variance",IF(AND(G110="Needs review",H110=""),"Review missing due date",IF(AND(G110="Needs review",H110&lt;&gt;"",TODAY()&gt;H110),"Past due review",""))))))),"Review entry"))</f>
        <v/>
      </c>
      <c r="Q110">
        <f>IF(ROW()&lt;=6,Assumptions!D6,"")</f>
        <v/>
      </c>
      <c r="R110">
        <f>IF(ROW()&lt;=15,Assumptions!F15,"")</f>
        <v/>
      </c>
      <c r="S110">
        <f>IF(ROW()&lt;=7,Assumptions!I7,"")</f>
        <v/>
      </c>
      <c r="T110">
        <f>IF(ROW()&lt;=7,Assumptions!K7,"")</f>
        <v/>
      </c>
    </row>
    <row r="111">
      <c r="A111" s="16" t="n"/>
      <c r="B111" s="16" t="n"/>
      <c r="C111" s="35" t="n"/>
      <c r="D111" s="36" t="n"/>
      <c r="E111" s="36" t="n"/>
      <c r="F111" s="19" t="n"/>
      <c r="G111" s="19" t="n"/>
      <c r="H111" s="35" t="n"/>
      <c r="I111" s="16" t="n"/>
      <c r="J111" s="22">
        <f>IF(OR(A111="",B111=""),"",IFERROR(VLOOKUP(B111,Assumptions!$F$4:$G$15,2,FALSE),"Review account"))</f>
        <v/>
      </c>
      <c r="K111" s="32">
        <f>IF(OR(C111="",D111="",J111=""),"",IF(J111="Revenue",D111,IF(J111="Expense",-D111,"")))</f>
        <v/>
      </c>
      <c r="L111" s="32">
        <f>IF(OR(C111="",E111="",J111=""),"",IF(J111="Revenue",E111,IF(J111="Expense",-E111,"")))</f>
        <v/>
      </c>
      <c r="M111" s="32">
        <f>IF(OR(K111="",L111=""),"",L111-K111)</f>
        <v/>
      </c>
      <c r="N111" s="12">
        <f>IF(OR(K111="",M111=""),"",IFERROR(M111/ABS(K111),""))</f>
        <v/>
      </c>
      <c r="O111" s="23">
        <f>IF(A111="","",IFERROR(IF(OR(B111="",C111="",D111="",F111="",G111=""),"Review incomplete row",IF(YEAR(C111)&lt;&gt;Assumptions!$B$4,"Review period",IF(J111="Review account","Review account",IF(AND(D111=0,E111&lt;&gt;"",E111&gt;0),"Review unbudgeted actual",IF(AND(N111&lt;&gt;"",ABS(N111)&gt;=Assumptions!$B$6),"Review variance",IF(AND(G111="Needs review",H111=""),"Review missing due date",IF(AND(G111="Needs review",H111&lt;&gt;"",TODAY()&gt;H111),"Past due review",""))))))),"Review entry"))</f>
        <v/>
      </c>
      <c r="Q111">
        <f>IF(ROW()&lt;=6,Assumptions!D6,"")</f>
        <v/>
      </c>
      <c r="R111">
        <f>IF(ROW()&lt;=15,Assumptions!F15,"")</f>
        <v/>
      </c>
      <c r="S111">
        <f>IF(ROW()&lt;=7,Assumptions!I7,"")</f>
        <v/>
      </c>
      <c r="T111">
        <f>IF(ROW()&lt;=7,Assumptions!K7,"")</f>
        <v/>
      </c>
    </row>
    <row r="112">
      <c r="A112" s="16" t="n"/>
      <c r="B112" s="16" t="n"/>
      <c r="C112" s="35" t="n"/>
      <c r="D112" s="36" t="n"/>
      <c r="E112" s="36" t="n"/>
      <c r="F112" s="19" t="n"/>
      <c r="G112" s="19" t="n"/>
      <c r="H112" s="35" t="n"/>
      <c r="I112" s="16" t="n"/>
      <c r="J112" s="20">
        <f>IF(OR(A112="",B112=""),"",IFERROR(VLOOKUP(B112,Assumptions!$F$4:$G$15,2,FALSE),"Review account"))</f>
        <v/>
      </c>
      <c r="K112" s="34">
        <f>IF(OR(C112="",D112="",J112=""),"",IF(J112="Revenue",D112,IF(J112="Expense",-D112,"")))</f>
        <v/>
      </c>
      <c r="L112" s="34">
        <f>IF(OR(C112="",E112="",J112=""),"",IF(J112="Revenue",E112,IF(J112="Expense",-E112,"")))</f>
        <v/>
      </c>
      <c r="M112" s="34">
        <f>IF(OR(K112="",L112=""),"",L112-K112)</f>
        <v/>
      </c>
      <c r="N112" s="15">
        <f>IF(OR(K112="",M112=""),"",IFERROR(M112/ABS(K112),""))</f>
        <v/>
      </c>
      <c r="O112" s="21">
        <f>IF(A112="","",IFERROR(IF(OR(B112="",C112="",D112="",F112="",G112=""),"Review incomplete row",IF(YEAR(C112)&lt;&gt;Assumptions!$B$4,"Review period",IF(J112="Review account","Review account",IF(AND(D112=0,E112&lt;&gt;"",E112&gt;0),"Review unbudgeted actual",IF(AND(N112&lt;&gt;"",ABS(N112)&gt;=Assumptions!$B$6),"Review variance",IF(AND(G112="Needs review",H112=""),"Review missing due date",IF(AND(G112="Needs review",H112&lt;&gt;"",TODAY()&gt;H112),"Past due review",""))))))),"Review entry"))</f>
        <v/>
      </c>
      <c r="Q112">
        <f>IF(ROW()&lt;=6,Assumptions!D6,"")</f>
        <v/>
      </c>
      <c r="R112">
        <f>IF(ROW()&lt;=15,Assumptions!F15,"")</f>
        <v/>
      </c>
      <c r="S112">
        <f>IF(ROW()&lt;=7,Assumptions!I7,"")</f>
        <v/>
      </c>
      <c r="T112">
        <f>IF(ROW()&lt;=7,Assumptions!K7,"")</f>
        <v/>
      </c>
    </row>
    <row r="113">
      <c r="A113" s="16" t="n"/>
      <c r="B113" s="16" t="n"/>
      <c r="C113" s="35" t="n"/>
      <c r="D113" s="36" t="n"/>
      <c r="E113" s="36" t="n"/>
      <c r="F113" s="19" t="n"/>
      <c r="G113" s="19" t="n"/>
      <c r="H113" s="35" t="n"/>
      <c r="I113" s="16" t="n"/>
      <c r="J113" s="22">
        <f>IF(OR(A113="",B113=""),"",IFERROR(VLOOKUP(B113,Assumptions!$F$4:$G$15,2,FALSE),"Review account"))</f>
        <v/>
      </c>
      <c r="K113" s="32">
        <f>IF(OR(C113="",D113="",J113=""),"",IF(J113="Revenue",D113,IF(J113="Expense",-D113,"")))</f>
        <v/>
      </c>
      <c r="L113" s="32">
        <f>IF(OR(C113="",E113="",J113=""),"",IF(J113="Revenue",E113,IF(J113="Expense",-E113,"")))</f>
        <v/>
      </c>
      <c r="M113" s="32">
        <f>IF(OR(K113="",L113=""),"",L113-K113)</f>
        <v/>
      </c>
      <c r="N113" s="12">
        <f>IF(OR(K113="",M113=""),"",IFERROR(M113/ABS(K113),""))</f>
        <v/>
      </c>
      <c r="O113" s="23">
        <f>IF(A113="","",IFERROR(IF(OR(B113="",C113="",D113="",F113="",G113=""),"Review incomplete row",IF(YEAR(C113)&lt;&gt;Assumptions!$B$4,"Review period",IF(J113="Review account","Review account",IF(AND(D113=0,E113&lt;&gt;"",E113&gt;0),"Review unbudgeted actual",IF(AND(N113&lt;&gt;"",ABS(N113)&gt;=Assumptions!$B$6),"Review variance",IF(AND(G113="Needs review",H113=""),"Review missing due date",IF(AND(G113="Needs review",H113&lt;&gt;"",TODAY()&gt;H113),"Past due review",""))))))),"Review entry"))</f>
        <v/>
      </c>
      <c r="Q113">
        <f>IF(ROW()&lt;=6,Assumptions!D6,"")</f>
        <v/>
      </c>
      <c r="R113">
        <f>IF(ROW()&lt;=15,Assumptions!F15,"")</f>
        <v/>
      </c>
      <c r="S113">
        <f>IF(ROW()&lt;=7,Assumptions!I7,"")</f>
        <v/>
      </c>
      <c r="T113">
        <f>IF(ROW()&lt;=7,Assumptions!K7,"")</f>
        <v/>
      </c>
    </row>
    <row r="114">
      <c r="A114" s="16" t="n"/>
      <c r="B114" s="16" t="n"/>
      <c r="C114" s="35" t="n"/>
      <c r="D114" s="36" t="n"/>
      <c r="E114" s="36" t="n"/>
      <c r="F114" s="19" t="n"/>
      <c r="G114" s="19" t="n"/>
      <c r="H114" s="35" t="n"/>
      <c r="I114" s="16" t="n"/>
      <c r="J114" s="20">
        <f>IF(OR(A114="",B114=""),"",IFERROR(VLOOKUP(B114,Assumptions!$F$4:$G$15,2,FALSE),"Review account"))</f>
        <v/>
      </c>
      <c r="K114" s="34">
        <f>IF(OR(C114="",D114="",J114=""),"",IF(J114="Revenue",D114,IF(J114="Expense",-D114,"")))</f>
        <v/>
      </c>
      <c r="L114" s="34">
        <f>IF(OR(C114="",E114="",J114=""),"",IF(J114="Revenue",E114,IF(J114="Expense",-E114,"")))</f>
        <v/>
      </c>
      <c r="M114" s="34">
        <f>IF(OR(K114="",L114=""),"",L114-K114)</f>
        <v/>
      </c>
      <c r="N114" s="15">
        <f>IF(OR(K114="",M114=""),"",IFERROR(M114/ABS(K114),""))</f>
        <v/>
      </c>
      <c r="O114" s="21">
        <f>IF(A114="","",IFERROR(IF(OR(B114="",C114="",D114="",F114="",G114=""),"Review incomplete row",IF(YEAR(C114)&lt;&gt;Assumptions!$B$4,"Review period",IF(J114="Review account","Review account",IF(AND(D114=0,E114&lt;&gt;"",E114&gt;0),"Review unbudgeted actual",IF(AND(N114&lt;&gt;"",ABS(N114)&gt;=Assumptions!$B$6),"Review variance",IF(AND(G114="Needs review",H114=""),"Review missing due date",IF(AND(G114="Needs review",H114&lt;&gt;"",TODAY()&gt;H114),"Past due review",""))))))),"Review entry"))</f>
        <v/>
      </c>
      <c r="Q114">
        <f>IF(ROW()&lt;=6,Assumptions!D6,"")</f>
        <v/>
      </c>
      <c r="R114">
        <f>IF(ROW()&lt;=15,Assumptions!F15,"")</f>
        <v/>
      </c>
      <c r="S114">
        <f>IF(ROW()&lt;=7,Assumptions!I7,"")</f>
        <v/>
      </c>
      <c r="T114">
        <f>IF(ROW()&lt;=7,Assumptions!K7,"")</f>
        <v/>
      </c>
    </row>
    <row r="115">
      <c r="A115" s="16" t="n"/>
      <c r="B115" s="16" t="n"/>
      <c r="C115" s="35" t="n"/>
      <c r="D115" s="36" t="n"/>
      <c r="E115" s="36" t="n"/>
      <c r="F115" s="19" t="n"/>
      <c r="G115" s="19" t="n"/>
      <c r="H115" s="35" t="n"/>
      <c r="I115" s="16" t="n"/>
      <c r="J115" s="22">
        <f>IF(OR(A115="",B115=""),"",IFERROR(VLOOKUP(B115,Assumptions!$F$4:$G$15,2,FALSE),"Review account"))</f>
        <v/>
      </c>
      <c r="K115" s="32">
        <f>IF(OR(C115="",D115="",J115=""),"",IF(J115="Revenue",D115,IF(J115="Expense",-D115,"")))</f>
        <v/>
      </c>
      <c r="L115" s="32">
        <f>IF(OR(C115="",E115="",J115=""),"",IF(J115="Revenue",E115,IF(J115="Expense",-E115,"")))</f>
        <v/>
      </c>
      <c r="M115" s="32">
        <f>IF(OR(K115="",L115=""),"",L115-K115)</f>
        <v/>
      </c>
      <c r="N115" s="12">
        <f>IF(OR(K115="",M115=""),"",IFERROR(M115/ABS(K115),""))</f>
        <v/>
      </c>
      <c r="O115" s="23">
        <f>IF(A115="","",IFERROR(IF(OR(B115="",C115="",D115="",F115="",G115=""),"Review incomplete row",IF(YEAR(C115)&lt;&gt;Assumptions!$B$4,"Review period",IF(J115="Review account","Review account",IF(AND(D115=0,E115&lt;&gt;"",E115&gt;0),"Review unbudgeted actual",IF(AND(N115&lt;&gt;"",ABS(N115)&gt;=Assumptions!$B$6),"Review variance",IF(AND(G115="Needs review",H115=""),"Review missing due date",IF(AND(G115="Needs review",H115&lt;&gt;"",TODAY()&gt;H115),"Past due review",""))))))),"Review entry"))</f>
        <v/>
      </c>
      <c r="Q115">
        <f>IF(ROW()&lt;=6,Assumptions!D6,"")</f>
        <v/>
      </c>
      <c r="R115">
        <f>IF(ROW()&lt;=15,Assumptions!F15,"")</f>
        <v/>
      </c>
      <c r="S115">
        <f>IF(ROW()&lt;=7,Assumptions!I7,"")</f>
        <v/>
      </c>
      <c r="T115">
        <f>IF(ROW()&lt;=7,Assumptions!K7,"")</f>
        <v/>
      </c>
    </row>
    <row r="116">
      <c r="A116" s="16" t="n"/>
      <c r="B116" s="16" t="n"/>
      <c r="C116" s="35" t="n"/>
      <c r="D116" s="36" t="n"/>
      <c r="E116" s="36" t="n"/>
      <c r="F116" s="19" t="n"/>
      <c r="G116" s="19" t="n"/>
      <c r="H116" s="35" t="n"/>
      <c r="I116" s="16" t="n"/>
      <c r="J116" s="20">
        <f>IF(OR(A116="",B116=""),"",IFERROR(VLOOKUP(B116,Assumptions!$F$4:$G$15,2,FALSE),"Review account"))</f>
        <v/>
      </c>
      <c r="K116" s="34">
        <f>IF(OR(C116="",D116="",J116=""),"",IF(J116="Revenue",D116,IF(J116="Expense",-D116,"")))</f>
        <v/>
      </c>
      <c r="L116" s="34">
        <f>IF(OR(C116="",E116="",J116=""),"",IF(J116="Revenue",E116,IF(J116="Expense",-E116,"")))</f>
        <v/>
      </c>
      <c r="M116" s="34">
        <f>IF(OR(K116="",L116=""),"",L116-K116)</f>
        <v/>
      </c>
      <c r="N116" s="15">
        <f>IF(OR(K116="",M116=""),"",IFERROR(M116/ABS(K116),""))</f>
        <v/>
      </c>
      <c r="O116" s="21">
        <f>IF(A116="","",IFERROR(IF(OR(B116="",C116="",D116="",F116="",G116=""),"Review incomplete row",IF(YEAR(C116)&lt;&gt;Assumptions!$B$4,"Review period",IF(J116="Review account","Review account",IF(AND(D116=0,E116&lt;&gt;"",E116&gt;0),"Review unbudgeted actual",IF(AND(N116&lt;&gt;"",ABS(N116)&gt;=Assumptions!$B$6),"Review variance",IF(AND(G116="Needs review",H116=""),"Review missing due date",IF(AND(G116="Needs review",H116&lt;&gt;"",TODAY()&gt;H116),"Past due review",""))))))),"Review entry"))</f>
        <v/>
      </c>
      <c r="Q116">
        <f>IF(ROW()&lt;=6,Assumptions!D6,"")</f>
        <v/>
      </c>
      <c r="R116">
        <f>IF(ROW()&lt;=15,Assumptions!F15,"")</f>
        <v/>
      </c>
      <c r="S116">
        <f>IF(ROW()&lt;=7,Assumptions!I7,"")</f>
        <v/>
      </c>
      <c r="T116">
        <f>IF(ROW()&lt;=7,Assumptions!K7,"")</f>
        <v/>
      </c>
    </row>
    <row r="117">
      <c r="A117" s="16" t="n"/>
      <c r="B117" s="16" t="n"/>
      <c r="C117" s="35" t="n"/>
      <c r="D117" s="36" t="n"/>
      <c r="E117" s="36" t="n"/>
      <c r="F117" s="19" t="n"/>
      <c r="G117" s="19" t="n"/>
      <c r="H117" s="35" t="n"/>
      <c r="I117" s="16" t="n"/>
      <c r="J117" s="22">
        <f>IF(OR(A117="",B117=""),"",IFERROR(VLOOKUP(B117,Assumptions!$F$4:$G$15,2,FALSE),"Review account"))</f>
        <v/>
      </c>
      <c r="K117" s="32">
        <f>IF(OR(C117="",D117="",J117=""),"",IF(J117="Revenue",D117,IF(J117="Expense",-D117,"")))</f>
        <v/>
      </c>
      <c r="L117" s="32">
        <f>IF(OR(C117="",E117="",J117=""),"",IF(J117="Revenue",E117,IF(J117="Expense",-E117,"")))</f>
        <v/>
      </c>
      <c r="M117" s="32">
        <f>IF(OR(K117="",L117=""),"",L117-K117)</f>
        <v/>
      </c>
      <c r="N117" s="12">
        <f>IF(OR(K117="",M117=""),"",IFERROR(M117/ABS(K117),""))</f>
        <v/>
      </c>
      <c r="O117" s="23">
        <f>IF(A117="","",IFERROR(IF(OR(B117="",C117="",D117="",F117="",G117=""),"Review incomplete row",IF(YEAR(C117)&lt;&gt;Assumptions!$B$4,"Review period",IF(J117="Review account","Review account",IF(AND(D117=0,E117&lt;&gt;"",E117&gt;0),"Review unbudgeted actual",IF(AND(N117&lt;&gt;"",ABS(N117)&gt;=Assumptions!$B$6),"Review variance",IF(AND(G117="Needs review",H117=""),"Review missing due date",IF(AND(G117="Needs review",H117&lt;&gt;"",TODAY()&gt;H117),"Past due review",""))))))),"Review entry"))</f>
        <v/>
      </c>
      <c r="Q117">
        <f>IF(ROW()&lt;=6,Assumptions!D6,"")</f>
        <v/>
      </c>
      <c r="R117">
        <f>IF(ROW()&lt;=15,Assumptions!F15,"")</f>
        <v/>
      </c>
      <c r="S117">
        <f>IF(ROW()&lt;=7,Assumptions!I7,"")</f>
        <v/>
      </c>
      <c r="T117">
        <f>IF(ROW()&lt;=7,Assumptions!K7,"")</f>
        <v/>
      </c>
    </row>
    <row r="118">
      <c r="A118" s="16" t="n"/>
      <c r="B118" s="16" t="n"/>
      <c r="C118" s="35" t="n"/>
      <c r="D118" s="36" t="n"/>
      <c r="E118" s="36" t="n"/>
      <c r="F118" s="19" t="n"/>
      <c r="G118" s="19" t="n"/>
      <c r="H118" s="35" t="n"/>
      <c r="I118" s="16" t="n"/>
      <c r="J118" s="20">
        <f>IF(OR(A118="",B118=""),"",IFERROR(VLOOKUP(B118,Assumptions!$F$4:$G$15,2,FALSE),"Review account"))</f>
        <v/>
      </c>
      <c r="K118" s="34">
        <f>IF(OR(C118="",D118="",J118=""),"",IF(J118="Revenue",D118,IF(J118="Expense",-D118,"")))</f>
        <v/>
      </c>
      <c r="L118" s="34">
        <f>IF(OR(C118="",E118="",J118=""),"",IF(J118="Revenue",E118,IF(J118="Expense",-E118,"")))</f>
        <v/>
      </c>
      <c r="M118" s="34">
        <f>IF(OR(K118="",L118=""),"",L118-K118)</f>
        <v/>
      </c>
      <c r="N118" s="15">
        <f>IF(OR(K118="",M118=""),"",IFERROR(M118/ABS(K118),""))</f>
        <v/>
      </c>
      <c r="O118" s="21">
        <f>IF(A118="","",IFERROR(IF(OR(B118="",C118="",D118="",F118="",G118=""),"Review incomplete row",IF(YEAR(C118)&lt;&gt;Assumptions!$B$4,"Review period",IF(J118="Review account","Review account",IF(AND(D118=0,E118&lt;&gt;"",E118&gt;0),"Review unbudgeted actual",IF(AND(N118&lt;&gt;"",ABS(N118)&gt;=Assumptions!$B$6),"Review variance",IF(AND(G118="Needs review",H118=""),"Review missing due date",IF(AND(G118="Needs review",H118&lt;&gt;"",TODAY()&gt;H118),"Past due review",""))))))),"Review entry"))</f>
        <v/>
      </c>
      <c r="Q118">
        <f>IF(ROW()&lt;=6,Assumptions!D6,"")</f>
        <v/>
      </c>
      <c r="R118">
        <f>IF(ROW()&lt;=15,Assumptions!F15,"")</f>
        <v/>
      </c>
      <c r="S118">
        <f>IF(ROW()&lt;=7,Assumptions!I7,"")</f>
        <v/>
      </c>
      <c r="T118">
        <f>IF(ROW()&lt;=7,Assumptions!K7,"")</f>
        <v/>
      </c>
    </row>
    <row r="119">
      <c r="A119" s="16" t="n"/>
      <c r="B119" s="16" t="n"/>
      <c r="C119" s="35" t="n"/>
      <c r="D119" s="36" t="n"/>
      <c r="E119" s="36" t="n"/>
      <c r="F119" s="19" t="n"/>
      <c r="G119" s="19" t="n"/>
      <c r="H119" s="35" t="n"/>
      <c r="I119" s="16" t="n"/>
      <c r="J119" s="22">
        <f>IF(OR(A119="",B119=""),"",IFERROR(VLOOKUP(B119,Assumptions!$F$4:$G$15,2,FALSE),"Review account"))</f>
        <v/>
      </c>
      <c r="K119" s="32">
        <f>IF(OR(C119="",D119="",J119=""),"",IF(J119="Revenue",D119,IF(J119="Expense",-D119,"")))</f>
        <v/>
      </c>
      <c r="L119" s="32">
        <f>IF(OR(C119="",E119="",J119=""),"",IF(J119="Revenue",E119,IF(J119="Expense",-E119,"")))</f>
        <v/>
      </c>
      <c r="M119" s="32">
        <f>IF(OR(K119="",L119=""),"",L119-K119)</f>
        <v/>
      </c>
      <c r="N119" s="12">
        <f>IF(OR(K119="",M119=""),"",IFERROR(M119/ABS(K119),""))</f>
        <v/>
      </c>
      <c r="O119" s="23">
        <f>IF(A119="","",IFERROR(IF(OR(B119="",C119="",D119="",F119="",G119=""),"Review incomplete row",IF(YEAR(C119)&lt;&gt;Assumptions!$B$4,"Review period",IF(J119="Review account","Review account",IF(AND(D119=0,E119&lt;&gt;"",E119&gt;0),"Review unbudgeted actual",IF(AND(N119&lt;&gt;"",ABS(N119)&gt;=Assumptions!$B$6),"Review variance",IF(AND(G119="Needs review",H119=""),"Review missing due date",IF(AND(G119="Needs review",H119&lt;&gt;"",TODAY()&gt;H119),"Past due review",""))))))),"Review entry"))</f>
        <v/>
      </c>
      <c r="Q119">
        <f>IF(ROW()&lt;=6,Assumptions!D6,"")</f>
        <v/>
      </c>
      <c r="R119">
        <f>IF(ROW()&lt;=15,Assumptions!F15,"")</f>
        <v/>
      </c>
      <c r="S119">
        <f>IF(ROW()&lt;=7,Assumptions!I7,"")</f>
        <v/>
      </c>
      <c r="T119">
        <f>IF(ROW()&lt;=7,Assumptions!K7,"")</f>
        <v/>
      </c>
    </row>
    <row r="120">
      <c r="A120" s="16" t="n"/>
      <c r="B120" s="16" t="n"/>
      <c r="C120" s="35" t="n"/>
      <c r="D120" s="36" t="n"/>
      <c r="E120" s="36" t="n"/>
      <c r="F120" s="19" t="n"/>
      <c r="G120" s="19" t="n"/>
      <c r="H120" s="35" t="n"/>
      <c r="I120" s="16" t="n"/>
      <c r="J120" s="20">
        <f>IF(OR(A120="",B120=""),"",IFERROR(VLOOKUP(B120,Assumptions!$F$4:$G$15,2,FALSE),"Review account"))</f>
        <v/>
      </c>
      <c r="K120" s="34">
        <f>IF(OR(C120="",D120="",J120=""),"",IF(J120="Revenue",D120,IF(J120="Expense",-D120,"")))</f>
        <v/>
      </c>
      <c r="L120" s="34">
        <f>IF(OR(C120="",E120="",J120=""),"",IF(J120="Revenue",E120,IF(J120="Expense",-E120,"")))</f>
        <v/>
      </c>
      <c r="M120" s="34">
        <f>IF(OR(K120="",L120=""),"",L120-K120)</f>
        <v/>
      </c>
      <c r="N120" s="15">
        <f>IF(OR(K120="",M120=""),"",IFERROR(M120/ABS(K120),""))</f>
        <v/>
      </c>
      <c r="O120" s="21">
        <f>IF(A120="","",IFERROR(IF(OR(B120="",C120="",D120="",F120="",G120=""),"Review incomplete row",IF(YEAR(C120)&lt;&gt;Assumptions!$B$4,"Review period",IF(J120="Review account","Review account",IF(AND(D120=0,E120&lt;&gt;"",E120&gt;0),"Review unbudgeted actual",IF(AND(N120&lt;&gt;"",ABS(N120)&gt;=Assumptions!$B$6),"Review variance",IF(AND(G120="Needs review",H120=""),"Review missing due date",IF(AND(G120="Needs review",H120&lt;&gt;"",TODAY()&gt;H120),"Past due review",""))))))),"Review entry"))</f>
        <v/>
      </c>
      <c r="Q120">
        <f>IF(ROW()&lt;=6,Assumptions!D6,"")</f>
        <v/>
      </c>
      <c r="R120">
        <f>IF(ROW()&lt;=15,Assumptions!F15,"")</f>
        <v/>
      </c>
      <c r="S120">
        <f>IF(ROW()&lt;=7,Assumptions!I7,"")</f>
        <v/>
      </c>
      <c r="T120">
        <f>IF(ROW()&lt;=7,Assumptions!K7,"")</f>
        <v/>
      </c>
    </row>
    <row r="121">
      <c r="A121" s="16" t="n"/>
      <c r="B121" s="16" t="n"/>
      <c r="C121" s="35" t="n"/>
      <c r="D121" s="36" t="n"/>
      <c r="E121" s="36" t="n"/>
      <c r="F121" s="19" t="n"/>
      <c r="G121" s="19" t="n"/>
      <c r="H121" s="35" t="n"/>
      <c r="I121" s="16" t="n"/>
      <c r="J121" s="22">
        <f>IF(OR(A121="",B121=""),"",IFERROR(VLOOKUP(B121,Assumptions!$F$4:$G$15,2,FALSE),"Review account"))</f>
        <v/>
      </c>
      <c r="K121" s="32">
        <f>IF(OR(C121="",D121="",J121=""),"",IF(J121="Revenue",D121,IF(J121="Expense",-D121,"")))</f>
        <v/>
      </c>
      <c r="L121" s="32">
        <f>IF(OR(C121="",E121="",J121=""),"",IF(J121="Revenue",E121,IF(J121="Expense",-E121,"")))</f>
        <v/>
      </c>
      <c r="M121" s="32">
        <f>IF(OR(K121="",L121=""),"",L121-K121)</f>
        <v/>
      </c>
      <c r="N121" s="12">
        <f>IF(OR(K121="",M121=""),"",IFERROR(M121/ABS(K121),""))</f>
        <v/>
      </c>
      <c r="O121" s="23">
        <f>IF(A121="","",IFERROR(IF(OR(B121="",C121="",D121="",F121="",G121=""),"Review incomplete row",IF(YEAR(C121)&lt;&gt;Assumptions!$B$4,"Review period",IF(J121="Review account","Review account",IF(AND(D121=0,E121&lt;&gt;"",E121&gt;0),"Review unbudgeted actual",IF(AND(N121&lt;&gt;"",ABS(N121)&gt;=Assumptions!$B$6),"Review variance",IF(AND(G121="Needs review",H121=""),"Review missing due date",IF(AND(G121="Needs review",H121&lt;&gt;"",TODAY()&gt;H121),"Past due review",""))))))),"Review entry"))</f>
        <v/>
      </c>
      <c r="Q121">
        <f>IF(ROW()&lt;=6,Assumptions!D6,"")</f>
        <v/>
      </c>
      <c r="R121">
        <f>IF(ROW()&lt;=15,Assumptions!F15,"")</f>
        <v/>
      </c>
      <c r="S121">
        <f>IF(ROW()&lt;=7,Assumptions!I7,"")</f>
        <v/>
      </c>
      <c r="T121">
        <f>IF(ROW()&lt;=7,Assumptions!K7,"")</f>
        <v/>
      </c>
    </row>
    <row r="122">
      <c r="A122" s="16" t="n"/>
      <c r="B122" s="16" t="n"/>
      <c r="C122" s="35" t="n"/>
      <c r="D122" s="36" t="n"/>
      <c r="E122" s="36" t="n"/>
      <c r="F122" s="19" t="n"/>
      <c r="G122" s="19" t="n"/>
      <c r="H122" s="35" t="n"/>
      <c r="I122" s="16" t="n"/>
      <c r="J122" s="20">
        <f>IF(OR(A122="",B122=""),"",IFERROR(VLOOKUP(B122,Assumptions!$F$4:$G$15,2,FALSE),"Review account"))</f>
        <v/>
      </c>
      <c r="K122" s="34">
        <f>IF(OR(C122="",D122="",J122=""),"",IF(J122="Revenue",D122,IF(J122="Expense",-D122,"")))</f>
        <v/>
      </c>
      <c r="L122" s="34">
        <f>IF(OR(C122="",E122="",J122=""),"",IF(J122="Revenue",E122,IF(J122="Expense",-E122,"")))</f>
        <v/>
      </c>
      <c r="M122" s="34">
        <f>IF(OR(K122="",L122=""),"",L122-K122)</f>
        <v/>
      </c>
      <c r="N122" s="15">
        <f>IF(OR(K122="",M122=""),"",IFERROR(M122/ABS(K122),""))</f>
        <v/>
      </c>
      <c r="O122" s="21">
        <f>IF(A122="","",IFERROR(IF(OR(B122="",C122="",D122="",F122="",G122=""),"Review incomplete row",IF(YEAR(C122)&lt;&gt;Assumptions!$B$4,"Review period",IF(J122="Review account","Review account",IF(AND(D122=0,E122&lt;&gt;"",E122&gt;0),"Review unbudgeted actual",IF(AND(N122&lt;&gt;"",ABS(N122)&gt;=Assumptions!$B$6),"Review variance",IF(AND(G122="Needs review",H122=""),"Review missing due date",IF(AND(G122="Needs review",H122&lt;&gt;"",TODAY()&gt;H122),"Past due review",""))))))),"Review entry"))</f>
        <v/>
      </c>
      <c r="Q122">
        <f>IF(ROW()&lt;=6,Assumptions!D6,"")</f>
        <v/>
      </c>
      <c r="R122">
        <f>IF(ROW()&lt;=15,Assumptions!F15,"")</f>
        <v/>
      </c>
      <c r="S122">
        <f>IF(ROW()&lt;=7,Assumptions!I7,"")</f>
        <v/>
      </c>
      <c r="T122">
        <f>IF(ROW()&lt;=7,Assumptions!K7,"")</f>
        <v/>
      </c>
    </row>
    <row r="123">
      <c r="A123" s="16" t="n"/>
      <c r="B123" s="16" t="n"/>
      <c r="C123" s="35" t="n"/>
      <c r="D123" s="36" t="n"/>
      <c r="E123" s="36" t="n"/>
      <c r="F123" s="19" t="n"/>
      <c r="G123" s="19" t="n"/>
      <c r="H123" s="35" t="n"/>
      <c r="I123" s="16" t="n"/>
      <c r="J123" s="22">
        <f>IF(OR(A123="",B123=""),"",IFERROR(VLOOKUP(B123,Assumptions!$F$4:$G$15,2,FALSE),"Review account"))</f>
        <v/>
      </c>
      <c r="K123" s="32">
        <f>IF(OR(C123="",D123="",J123=""),"",IF(J123="Revenue",D123,IF(J123="Expense",-D123,"")))</f>
        <v/>
      </c>
      <c r="L123" s="32">
        <f>IF(OR(C123="",E123="",J123=""),"",IF(J123="Revenue",E123,IF(J123="Expense",-E123,"")))</f>
        <v/>
      </c>
      <c r="M123" s="32">
        <f>IF(OR(K123="",L123=""),"",L123-K123)</f>
        <v/>
      </c>
      <c r="N123" s="12">
        <f>IF(OR(K123="",M123=""),"",IFERROR(M123/ABS(K123),""))</f>
        <v/>
      </c>
      <c r="O123" s="23">
        <f>IF(A123="","",IFERROR(IF(OR(B123="",C123="",D123="",F123="",G123=""),"Review incomplete row",IF(YEAR(C123)&lt;&gt;Assumptions!$B$4,"Review period",IF(J123="Review account","Review account",IF(AND(D123=0,E123&lt;&gt;"",E123&gt;0),"Review unbudgeted actual",IF(AND(N123&lt;&gt;"",ABS(N123)&gt;=Assumptions!$B$6),"Review variance",IF(AND(G123="Needs review",H123=""),"Review missing due date",IF(AND(G123="Needs review",H123&lt;&gt;"",TODAY()&gt;H123),"Past due review",""))))))),"Review entry"))</f>
        <v/>
      </c>
      <c r="Q123">
        <f>IF(ROW()&lt;=6,Assumptions!D6,"")</f>
        <v/>
      </c>
      <c r="R123">
        <f>IF(ROW()&lt;=15,Assumptions!F15,"")</f>
        <v/>
      </c>
      <c r="S123">
        <f>IF(ROW()&lt;=7,Assumptions!I7,"")</f>
        <v/>
      </c>
      <c r="T123">
        <f>IF(ROW()&lt;=7,Assumptions!K7,"")</f>
        <v/>
      </c>
    </row>
  </sheetData>
  <autoFilter ref="A3:O123"/>
  <mergeCells count="1">
    <mergeCell ref="A1:O1"/>
  </mergeCells>
  <conditionalFormatting sqref="M4:N123">
    <cfRule type="expression" priority="1" dxfId="0">
      <formula>AND($M4&lt;&gt;"",$M4&gt;0)</formula>
    </cfRule>
    <cfRule type="expression" priority="2" dxfId="1">
      <formula>AND($M4&lt;&gt;"",$M4&lt;0)</formula>
    </cfRule>
  </conditionalFormatting>
  <conditionalFormatting sqref="G4:G123">
    <cfRule type="expression" priority="3" dxfId="1">
      <formula>$G4="Needs review"</formula>
    </cfRule>
  </conditionalFormatting>
  <conditionalFormatting sqref="O4:O123">
    <cfRule type="expression" priority="4" dxfId="1">
      <formula>OR(LEFT($O4,6)="Review",$O4="Past due review")</formula>
    </cfRule>
  </conditionalFormatting>
  <dataValidations count="7">
    <dataValidation sqref="A4:A123" showDropDown="0" showInputMessage="0" showErrorMessage="0" allowBlank="0" errorTitle="Check facility" error="Select a facility from the Assumptions sheet options." type="list">
      <formula1>=$Q$4:$Q$6</formula1>
    </dataValidation>
    <dataValidation sqref="B4:B123" showDropDown="0" showInputMessage="0" showErrorMessage="0" allowBlank="0" errorTitle="Check account" error="Select an account from the Assumptions sheet options." type="list">
      <formula1>=$R$4:$R$15</formula1>
    </dataValidation>
    <dataValidation sqref="C4:C123" showDropDown="0" showInputMessage="0" showErrorMessage="0" allowBlank="0" errorTitle="Check period" error="Enter the first day of a month in the report year." type="custom">
      <formula1>=OR(C4="",AND(ISNUMBER(C4),YEAR(C4)=$U$4,DAY(C4)=1))</formula1>
    </dataValidation>
    <dataValidation sqref="D4:E123" showDropDown="0" showInputMessage="0" showErrorMessage="0" allowBlank="0" errorTitle="Check amount" error="Enter a nonnegative dollar amount within the visible assumption limit." type="decimal" operator="between">
      <formula1>0</formula1>
      <formula2>$U$5</formula2>
    </dataValidation>
    <dataValidation sqref="F4:F123" showDropDown="0" showInputMessage="0" showErrorMessage="0" allowBlank="0" errorTitle="Check owner" error="Select a fictional owner from the Assumptions sheet options." type="list">
      <formula1>=$S$4:$S$7</formula1>
    </dataValidation>
    <dataValidation sqref="G4:G123" showDropDown="0" showInputMessage="0" showErrorMessage="0" allowBlank="0" errorTitle="Check status" error="Select a status from the Assumptions sheet options." type="list">
      <formula1>=$T$4:$T$7</formula1>
    </dataValidation>
    <dataValidation sqref="H4:H123" showDropDown="0" showInputMessage="0" showErrorMessage="0" allowBlank="0" errorTitle="Check due date" error="Enter a valid date near the report year or leave the cell blank." type="custom">
      <formula1>=OR(H4="",AND(ISNUMBER(H4),YEAR(H4)&gt;=$U$4-1,YEAR(H4)&lt;=$U$4+1))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I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7" customWidth="1" min="3" max="3"/>
    <col width="20" customWidth="1" min="4" max="4"/>
    <col width="20" customWidth="1" min="5" max="5"/>
    <col width="19" customWidth="1" min="6" max="6"/>
    <col width="14" customWidth="1" min="7" max="7"/>
    <col width="20" customWidth="1" min="8" max="8"/>
    <col width="28" customWidth="1" min="9" max="9"/>
  </cols>
  <sheetData>
    <row r="1" ht="26" customHeight="1">
      <c r="A1" s="1" t="inlineStr">
        <is>
          <t>Annual Budget Review by Account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>
      <c r="A2" s="2" t="inlineStr">
        <is>
          <t>Calculated for the selected fictional facility. Projection uses actual amounts where entered and budget amounts for remaining lines.</t>
        </is>
      </c>
    </row>
    <row r="3" ht="34" customHeight="1">
      <c r="A3" s="9" t="inlineStr">
        <is>
          <t>Account</t>
        </is>
      </c>
      <c r="B3" s="9" t="inlineStr">
        <is>
          <t>Budget Class</t>
        </is>
      </c>
      <c r="C3" s="9" t="inlineStr">
        <is>
          <t>Annual Budget</t>
        </is>
      </c>
      <c r="D3" s="9" t="inlineStr">
        <is>
          <t>Budget Through Cutoff</t>
        </is>
      </c>
      <c r="E3" s="9" t="inlineStr">
        <is>
          <t>Actual Through Cutoff</t>
        </is>
      </c>
      <c r="F3" s="9" t="inlineStr">
        <is>
          <t>Favorable Variance</t>
        </is>
      </c>
      <c r="G3" s="9" t="inlineStr">
        <is>
          <t>Variance %</t>
        </is>
      </c>
      <c r="H3" s="9" t="inlineStr">
        <is>
          <t>Year-End Projection</t>
        </is>
      </c>
      <c r="I3" s="9" t="inlineStr">
        <is>
          <t>Review Status</t>
        </is>
      </c>
    </row>
    <row r="4">
      <c r="A4" s="21">
        <f>IF(Assumptions!F4="","",Assumptions!F4)</f>
        <v/>
      </c>
      <c r="B4" s="20">
        <f>IF(Assumptions!G4="","",Assumptions!G4)</f>
        <v/>
      </c>
      <c r="C4" s="34">
        <f>IF(COUNTIFS('Budget Detail'!$A$4:$A$123,Assumptions!$B$7,'Budget Detail'!$B$4:$B$123,A4,'Budget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Detail'!$B$4:$B$123,A4,'Budget Detail'!$C$4:$C$123,"&gt;="&amp;DATE(Assumptions!$B$4,1,1),'Budget Detail'!$C$4:$C$123,"&lt;="&amp;DATE(Assumptions!$B$4,12,31)),""))</f>
        <v/>
      </c>
      <c r="D4" s="34">
        <f>IF(C4="","",IFERROR(SUMIFS('Budget Detail'!$D$4:$D$123,'Budget Detail'!$A$4:$A$123,Assumptions!$B$7,'Budget Detail'!$B$4:$B$123,A4,'Budget Detail'!$C$4:$C$123,"&gt;="&amp;DATE(Assumptions!$B$4,1,1),'Budget Detail'!$C$4:$C$123,"&lt;="&amp;Assumptions!$B$5),""))</f>
        <v/>
      </c>
      <c r="E4" s="34">
        <f>IF(COUNTIFS('Budget Detail'!$A$4:$A$123,Assumptions!$B$7,'Budget Detail'!$B$4:$B$123,A4,'Budget Detail'!$C$4:$C$123,"&lt;="&amp;Assumptions!$B$5,'Budget Detail'!$E$4:$E$123,"&lt;&gt;")=0,"",IFERROR(SUMIFS('Budget Detail'!$E$4:$E$123,'Budget Detail'!$A$4:$A$123,Assumptions!$B$7,'Budget Detail'!$B$4:$B$123,A4,'Budget Detail'!$C$4:$C$123,"&lt;="&amp;Assumptions!$B$5),""))</f>
        <v/>
      </c>
      <c r="F4" s="34">
        <f>IF(OR(D4="",E4="",B4=""),"",IF(B4="Revenue",E4-D4,D4-E4))</f>
        <v/>
      </c>
      <c r="G4" s="15">
        <f>IF(F4="","",IFERROR(F4/ABS(D4),""))</f>
        <v/>
      </c>
      <c r="H4" s="34">
        <f>IF(C4="","",IFERROR(SUMIFS('Budget Detail'!$E$4:$E$123,'Budget Detail'!$A$4:$A$123,Assumptions!$B$7,'Budget Detail'!$B$4:$B$123,A4,'Budget Detail'!$C$4:$C$123,"&lt;="&amp;Assumptions!$B$5)+SUMIFS('Budget Detail'!$D$4:$D$123,'Budget Detail'!$A$4:$A$123,Assumptions!$B$7,'Budget Detail'!$B$4:$B$123,A4,'Budget Detail'!$C$4:$C$123,"&lt;="&amp;Assumptions!$B$5,'Budget Detail'!$E$4:$E$123,"")+SUMIFS('Budget Detail'!$D$4:$D$123,'Budget Detail'!$A$4:$A$123,Assumptions!$B$7,'Budget Detail'!$B$4:$B$123,A4,'Budget Detail'!$C$4:$C$123,"&gt;"&amp;Assumptions!$B$5,'Budget Detail'!$C$4:$C$123,"&lt;="&amp;DATE(Assumptions!$B$4,12,31)),""))</f>
        <v/>
      </c>
      <c r="I4" s="21">
        <f>IF(A4="","",IF(AND(C4=0,E4&lt;&gt;"",E4&gt;0),"Review unbudgeted actual",IF(G4="","",IF(ABS(G4)&gt;=Assumptions!$B$6,"Review variance","Within threshold"))))</f>
        <v/>
      </c>
    </row>
    <row r="5">
      <c r="A5" s="23">
        <f>IF(Assumptions!F5="","",Assumptions!F5)</f>
        <v/>
      </c>
      <c r="B5" s="22">
        <f>IF(Assumptions!G5="","",Assumptions!G5)</f>
        <v/>
      </c>
      <c r="C5" s="32">
        <f>IF(COUNTIFS('Budget Detail'!$A$4:$A$123,Assumptions!$B$7,'Budget Detail'!$B$4:$B$123,A5,'Budget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Detail'!$B$4:$B$123,A5,'Budget Detail'!$C$4:$C$123,"&gt;="&amp;DATE(Assumptions!$B$4,1,1),'Budget Detail'!$C$4:$C$123,"&lt;="&amp;DATE(Assumptions!$B$4,12,31)),""))</f>
        <v/>
      </c>
      <c r="D5" s="32">
        <f>IF(C5="","",IFERROR(SUMIFS('Budget Detail'!$D$4:$D$123,'Budget Detail'!$A$4:$A$123,Assumptions!$B$7,'Budget Detail'!$B$4:$B$123,A5,'Budget Detail'!$C$4:$C$123,"&gt;="&amp;DATE(Assumptions!$B$4,1,1),'Budget Detail'!$C$4:$C$123,"&lt;="&amp;Assumptions!$B$5),""))</f>
        <v/>
      </c>
      <c r="E5" s="32">
        <f>IF(COUNTIFS('Budget Detail'!$A$4:$A$123,Assumptions!$B$7,'Budget Detail'!$B$4:$B$123,A5,'Budget Detail'!$C$4:$C$123,"&lt;="&amp;Assumptions!$B$5,'Budget Detail'!$E$4:$E$123,"&lt;&gt;")=0,"",IFERROR(SUMIFS('Budget Detail'!$E$4:$E$123,'Budget Detail'!$A$4:$A$123,Assumptions!$B$7,'Budget Detail'!$B$4:$B$123,A5,'Budget Detail'!$C$4:$C$123,"&lt;="&amp;Assumptions!$B$5),""))</f>
        <v/>
      </c>
      <c r="F5" s="32">
        <f>IF(OR(D5="",E5="",B5=""),"",IF(B5="Revenue",E5-D5,D5-E5))</f>
        <v/>
      </c>
      <c r="G5" s="12">
        <f>IF(F5="","",IFERROR(F5/ABS(D5),""))</f>
        <v/>
      </c>
      <c r="H5" s="32">
        <f>IF(C5="","",IFERROR(SUMIFS('Budget Detail'!$E$4:$E$123,'Budget Detail'!$A$4:$A$123,Assumptions!$B$7,'Budget Detail'!$B$4:$B$123,A5,'Budget Detail'!$C$4:$C$123,"&lt;="&amp;Assumptions!$B$5)+SUMIFS('Budget Detail'!$D$4:$D$123,'Budget Detail'!$A$4:$A$123,Assumptions!$B$7,'Budget Detail'!$B$4:$B$123,A5,'Budget Detail'!$C$4:$C$123,"&lt;="&amp;Assumptions!$B$5,'Budget Detail'!$E$4:$E$123,"")+SUMIFS('Budget Detail'!$D$4:$D$123,'Budget Detail'!$A$4:$A$123,Assumptions!$B$7,'Budget Detail'!$B$4:$B$123,A5,'Budget Detail'!$C$4:$C$123,"&gt;"&amp;Assumptions!$B$5,'Budget Detail'!$C$4:$C$123,"&lt;="&amp;DATE(Assumptions!$B$4,12,31)),""))</f>
        <v/>
      </c>
      <c r="I5" s="23">
        <f>IF(A5="","",IF(AND(C5=0,E5&lt;&gt;"",E5&gt;0),"Review unbudgeted actual",IF(G5="","",IF(ABS(G5)&gt;=Assumptions!$B$6,"Review variance","Within threshold"))))</f>
        <v/>
      </c>
    </row>
    <row r="6">
      <c r="A6" s="21">
        <f>IF(Assumptions!F6="","",Assumptions!F6)</f>
        <v/>
      </c>
      <c r="B6" s="20">
        <f>IF(Assumptions!G6="","",Assumptions!G6)</f>
        <v/>
      </c>
      <c r="C6" s="34">
        <f>IF(COUNTIFS('Budget Detail'!$A$4:$A$123,Assumptions!$B$7,'Budget Detail'!$B$4:$B$123,A6,'Budget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Detail'!$B$4:$B$123,A6,'Budget Detail'!$C$4:$C$123,"&gt;="&amp;DATE(Assumptions!$B$4,1,1),'Budget Detail'!$C$4:$C$123,"&lt;="&amp;DATE(Assumptions!$B$4,12,31)),""))</f>
        <v/>
      </c>
      <c r="D6" s="34">
        <f>IF(C6="","",IFERROR(SUMIFS('Budget Detail'!$D$4:$D$123,'Budget Detail'!$A$4:$A$123,Assumptions!$B$7,'Budget Detail'!$B$4:$B$123,A6,'Budget Detail'!$C$4:$C$123,"&gt;="&amp;DATE(Assumptions!$B$4,1,1),'Budget Detail'!$C$4:$C$123,"&lt;="&amp;Assumptions!$B$5),""))</f>
        <v/>
      </c>
      <c r="E6" s="34">
        <f>IF(COUNTIFS('Budget Detail'!$A$4:$A$123,Assumptions!$B$7,'Budget Detail'!$B$4:$B$123,A6,'Budget Detail'!$C$4:$C$123,"&lt;="&amp;Assumptions!$B$5,'Budget Detail'!$E$4:$E$123,"&lt;&gt;")=0,"",IFERROR(SUMIFS('Budget Detail'!$E$4:$E$123,'Budget Detail'!$A$4:$A$123,Assumptions!$B$7,'Budget Detail'!$B$4:$B$123,A6,'Budget Detail'!$C$4:$C$123,"&lt;="&amp;Assumptions!$B$5),""))</f>
        <v/>
      </c>
      <c r="F6" s="34">
        <f>IF(OR(D6="",E6="",B6=""),"",IF(B6="Revenue",E6-D6,D6-E6))</f>
        <v/>
      </c>
      <c r="G6" s="15">
        <f>IF(F6="","",IFERROR(F6/ABS(D6),""))</f>
        <v/>
      </c>
      <c r="H6" s="34">
        <f>IF(C6="","",IFERROR(SUMIFS('Budget Detail'!$E$4:$E$123,'Budget Detail'!$A$4:$A$123,Assumptions!$B$7,'Budget Detail'!$B$4:$B$123,A6,'Budget Detail'!$C$4:$C$123,"&lt;="&amp;Assumptions!$B$5)+SUMIFS('Budget Detail'!$D$4:$D$123,'Budget Detail'!$A$4:$A$123,Assumptions!$B$7,'Budget Detail'!$B$4:$B$123,A6,'Budget Detail'!$C$4:$C$123,"&lt;="&amp;Assumptions!$B$5,'Budget Detail'!$E$4:$E$123,"")+SUMIFS('Budget Detail'!$D$4:$D$123,'Budget Detail'!$A$4:$A$123,Assumptions!$B$7,'Budget Detail'!$B$4:$B$123,A6,'Budget Detail'!$C$4:$C$123,"&gt;"&amp;Assumptions!$B$5,'Budget Detail'!$C$4:$C$123,"&lt;="&amp;DATE(Assumptions!$B$4,12,31)),""))</f>
        <v/>
      </c>
      <c r="I6" s="21">
        <f>IF(A6="","",IF(AND(C6=0,E6&lt;&gt;"",E6&gt;0),"Review unbudgeted actual",IF(G6="","",IF(ABS(G6)&gt;=Assumptions!$B$6,"Review variance","Within threshold"))))</f>
        <v/>
      </c>
    </row>
    <row r="7">
      <c r="A7" s="23">
        <f>IF(Assumptions!F7="","",Assumptions!F7)</f>
        <v/>
      </c>
      <c r="B7" s="22">
        <f>IF(Assumptions!G7="","",Assumptions!G7)</f>
        <v/>
      </c>
      <c r="C7" s="32">
        <f>IF(COUNTIFS('Budget Detail'!$A$4:$A$123,Assumptions!$B$7,'Budget Detail'!$B$4:$B$123,A7,'Budget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Detail'!$B$4:$B$123,A7,'Budget Detail'!$C$4:$C$123,"&gt;="&amp;DATE(Assumptions!$B$4,1,1),'Budget Detail'!$C$4:$C$123,"&lt;="&amp;DATE(Assumptions!$B$4,12,31)),""))</f>
        <v/>
      </c>
      <c r="D7" s="32">
        <f>IF(C7="","",IFERROR(SUMIFS('Budget Detail'!$D$4:$D$123,'Budget Detail'!$A$4:$A$123,Assumptions!$B$7,'Budget Detail'!$B$4:$B$123,A7,'Budget Detail'!$C$4:$C$123,"&gt;="&amp;DATE(Assumptions!$B$4,1,1),'Budget Detail'!$C$4:$C$123,"&lt;="&amp;Assumptions!$B$5),""))</f>
        <v/>
      </c>
      <c r="E7" s="32">
        <f>IF(COUNTIFS('Budget Detail'!$A$4:$A$123,Assumptions!$B$7,'Budget Detail'!$B$4:$B$123,A7,'Budget Detail'!$C$4:$C$123,"&lt;="&amp;Assumptions!$B$5,'Budget Detail'!$E$4:$E$123,"&lt;&gt;")=0,"",IFERROR(SUMIFS('Budget Detail'!$E$4:$E$123,'Budget Detail'!$A$4:$A$123,Assumptions!$B$7,'Budget Detail'!$B$4:$B$123,A7,'Budget Detail'!$C$4:$C$123,"&lt;="&amp;Assumptions!$B$5),""))</f>
        <v/>
      </c>
      <c r="F7" s="32">
        <f>IF(OR(D7="",E7="",B7=""),"",IF(B7="Revenue",E7-D7,D7-E7))</f>
        <v/>
      </c>
      <c r="G7" s="12">
        <f>IF(F7="","",IFERROR(F7/ABS(D7),""))</f>
        <v/>
      </c>
      <c r="H7" s="32">
        <f>IF(C7="","",IFERROR(SUMIFS('Budget Detail'!$E$4:$E$123,'Budget Detail'!$A$4:$A$123,Assumptions!$B$7,'Budget Detail'!$B$4:$B$123,A7,'Budget Detail'!$C$4:$C$123,"&lt;="&amp;Assumptions!$B$5)+SUMIFS('Budget Detail'!$D$4:$D$123,'Budget Detail'!$A$4:$A$123,Assumptions!$B$7,'Budget Detail'!$B$4:$B$123,A7,'Budget Detail'!$C$4:$C$123,"&lt;="&amp;Assumptions!$B$5,'Budget Detail'!$E$4:$E$123,"")+SUMIFS('Budget Detail'!$D$4:$D$123,'Budget Detail'!$A$4:$A$123,Assumptions!$B$7,'Budget Detail'!$B$4:$B$123,A7,'Budget Detail'!$C$4:$C$123,"&gt;"&amp;Assumptions!$B$5,'Budget Detail'!$C$4:$C$123,"&lt;="&amp;DATE(Assumptions!$B$4,12,31)),""))</f>
        <v/>
      </c>
      <c r="I7" s="23">
        <f>IF(A7="","",IF(AND(C7=0,E7&lt;&gt;"",E7&gt;0),"Review unbudgeted actual",IF(G7="","",IF(ABS(G7)&gt;=Assumptions!$B$6,"Review variance","Within threshold"))))</f>
        <v/>
      </c>
    </row>
    <row r="8">
      <c r="A8" s="21">
        <f>IF(Assumptions!F8="","",Assumptions!F8)</f>
        <v/>
      </c>
      <c r="B8" s="20">
        <f>IF(Assumptions!G8="","",Assumptions!G8)</f>
        <v/>
      </c>
      <c r="C8" s="34">
        <f>IF(COUNTIFS('Budget Detail'!$A$4:$A$123,Assumptions!$B$7,'Budget Detail'!$B$4:$B$123,A8,'Budget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Detail'!$B$4:$B$123,A8,'Budget Detail'!$C$4:$C$123,"&gt;="&amp;DATE(Assumptions!$B$4,1,1),'Budget Detail'!$C$4:$C$123,"&lt;="&amp;DATE(Assumptions!$B$4,12,31)),""))</f>
        <v/>
      </c>
      <c r="D8" s="34">
        <f>IF(C8="","",IFERROR(SUMIFS('Budget Detail'!$D$4:$D$123,'Budget Detail'!$A$4:$A$123,Assumptions!$B$7,'Budget Detail'!$B$4:$B$123,A8,'Budget Detail'!$C$4:$C$123,"&gt;="&amp;DATE(Assumptions!$B$4,1,1),'Budget Detail'!$C$4:$C$123,"&lt;="&amp;Assumptions!$B$5),""))</f>
        <v/>
      </c>
      <c r="E8" s="34">
        <f>IF(COUNTIFS('Budget Detail'!$A$4:$A$123,Assumptions!$B$7,'Budget Detail'!$B$4:$B$123,A8,'Budget Detail'!$C$4:$C$123,"&lt;="&amp;Assumptions!$B$5,'Budget Detail'!$E$4:$E$123,"&lt;&gt;")=0,"",IFERROR(SUMIFS('Budget Detail'!$E$4:$E$123,'Budget Detail'!$A$4:$A$123,Assumptions!$B$7,'Budget Detail'!$B$4:$B$123,A8,'Budget Detail'!$C$4:$C$123,"&lt;="&amp;Assumptions!$B$5),""))</f>
        <v/>
      </c>
      <c r="F8" s="34">
        <f>IF(OR(D8="",E8="",B8=""),"",IF(B8="Revenue",E8-D8,D8-E8))</f>
        <v/>
      </c>
      <c r="G8" s="15">
        <f>IF(F8="","",IFERROR(F8/ABS(D8),""))</f>
        <v/>
      </c>
      <c r="H8" s="34">
        <f>IF(C8="","",IFERROR(SUMIFS('Budget Detail'!$E$4:$E$123,'Budget Detail'!$A$4:$A$123,Assumptions!$B$7,'Budget Detail'!$B$4:$B$123,A8,'Budget Detail'!$C$4:$C$123,"&lt;="&amp;Assumptions!$B$5)+SUMIFS('Budget Detail'!$D$4:$D$123,'Budget Detail'!$A$4:$A$123,Assumptions!$B$7,'Budget Detail'!$B$4:$B$123,A8,'Budget Detail'!$C$4:$C$123,"&lt;="&amp;Assumptions!$B$5,'Budget Detail'!$E$4:$E$123,"")+SUMIFS('Budget Detail'!$D$4:$D$123,'Budget Detail'!$A$4:$A$123,Assumptions!$B$7,'Budget Detail'!$B$4:$B$123,A8,'Budget Detail'!$C$4:$C$123,"&gt;"&amp;Assumptions!$B$5,'Budget Detail'!$C$4:$C$123,"&lt;="&amp;DATE(Assumptions!$B$4,12,31)),""))</f>
        <v/>
      </c>
      <c r="I8" s="21">
        <f>IF(A8="","",IF(AND(C8=0,E8&lt;&gt;"",E8&gt;0),"Review unbudgeted actual",IF(G8="","",IF(ABS(G8)&gt;=Assumptions!$B$6,"Review variance","Within threshold"))))</f>
        <v/>
      </c>
    </row>
    <row r="9">
      <c r="A9" s="23">
        <f>IF(Assumptions!F9="","",Assumptions!F9)</f>
        <v/>
      </c>
      <c r="B9" s="22">
        <f>IF(Assumptions!G9="","",Assumptions!G9)</f>
        <v/>
      </c>
      <c r="C9" s="32">
        <f>IF(COUNTIFS('Budget Detail'!$A$4:$A$123,Assumptions!$B$7,'Budget Detail'!$B$4:$B$123,A9,'Budget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Detail'!$B$4:$B$123,A9,'Budget Detail'!$C$4:$C$123,"&gt;="&amp;DATE(Assumptions!$B$4,1,1),'Budget Detail'!$C$4:$C$123,"&lt;="&amp;DATE(Assumptions!$B$4,12,31)),""))</f>
        <v/>
      </c>
      <c r="D9" s="32">
        <f>IF(C9="","",IFERROR(SUMIFS('Budget Detail'!$D$4:$D$123,'Budget Detail'!$A$4:$A$123,Assumptions!$B$7,'Budget Detail'!$B$4:$B$123,A9,'Budget Detail'!$C$4:$C$123,"&gt;="&amp;DATE(Assumptions!$B$4,1,1),'Budget Detail'!$C$4:$C$123,"&lt;="&amp;Assumptions!$B$5),""))</f>
        <v/>
      </c>
      <c r="E9" s="32">
        <f>IF(COUNTIFS('Budget Detail'!$A$4:$A$123,Assumptions!$B$7,'Budget Detail'!$B$4:$B$123,A9,'Budget Detail'!$C$4:$C$123,"&lt;="&amp;Assumptions!$B$5,'Budget Detail'!$E$4:$E$123,"&lt;&gt;")=0,"",IFERROR(SUMIFS('Budget Detail'!$E$4:$E$123,'Budget Detail'!$A$4:$A$123,Assumptions!$B$7,'Budget Detail'!$B$4:$B$123,A9,'Budget Detail'!$C$4:$C$123,"&lt;="&amp;Assumptions!$B$5),""))</f>
        <v/>
      </c>
      <c r="F9" s="32">
        <f>IF(OR(D9="",E9="",B9=""),"",IF(B9="Revenue",E9-D9,D9-E9))</f>
        <v/>
      </c>
      <c r="G9" s="12">
        <f>IF(F9="","",IFERROR(F9/ABS(D9),""))</f>
        <v/>
      </c>
      <c r="H9" s="32">
        <f>IF(C9="","",IFERROR(SUMIFS('Budget Detail'!$E$4:$E$123,'Budget Detail'!$A$4:$A$123,Assumptions!$B$7,'Budget Detail'!$B$4:$B$123,A9,'Budget Detail'!$C$4:$C$123,"&lt;="&amp;Assumptions!$B$5)+SUMIFS('Budget Detail'!$D$4:$D$123,'Budget Detail'!$A$4:$A$123,Assumptions!$B$7,'Budget Detail'!$B$4:$B$123,A9,'Budget Detail'!$C$4:$C$123,"&lt;="&amp;Assumptions!$B$5,'Budget Detail'!$E$4:$E$123,"")+SUMIFS('Budget Detail'!$D$4:$D$123,'Budget Detail'!$A$4:$A$123,Assumptions!$B$7,'Budget Detail'!$B$4:$B$123,A9,'Budget Detail'!$C$4:$C$123,"&gt;"&amp;Assumptions!$B$5,'Budget Detail'!$C$4:$C$123,"&lt;="&amp;DATE(Assumptions!$B$4,12,31)),""))</f>
        <v/>
      </c>
      <c r="I9" s="23">
        <f>IF(A9="","",IF(AND(C9=0,E9&lt;&gt;"",E9&gt;0),"Review unbudgeted actual",IF(G9="","",IF(ABS(G9)&gt;=Assumptions!$B$6,"Review variance","Within threshold"))))</f>
        <v/>
      </c>
    </row>
    <row r="10">
      <c r="A10" s="21">
        <f>IF(Assumptions!F10="","",Assumptions!F10)</f>
        <v/>
      </c>
      <c r="B10" s="20">
        <f>IF(Assumptions!G10="","",Assumptions!G10)</f>
        <v/>
      </c>
      <c r="C10" s="34">
        <f>IF(COUNTIFS('Budget Detail'!$A$4:$A$123,Assumptions!$B$7,'Budget Detail'!$B$4:$B$123,A10,'Budget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Detail'!$B$4:$B$123,A10,'Budget Detail'!$C$4:$C$123,"&gt;="&amp;DATE(Assumptions!$B$4,1,1),'Budget Detail'!$C$4:$C$123,"&lt;="&amp;DATE(Assumptions!$B$4,12,31)),""))</f>
        <v/>
      </c>
      <c r="D10" s="34">
        <f>IF(C10="","",IFERROR(SUMIFS('Budget Detail'!$D$4:$D$123,'Budget Detail'!$A$4:$A$123,Assumptions!$B$7,'Budget Detail'!$B$4:$B$123,A10,'Budget Detail'!$C$4:$C$123,"&gt;="&amp;DATE(Assumptions!$B$4,1,1),'Budget Detail'!$C$4:$C$123,"&lt;="&amp;Assumptions!$B$5),""))</f>
        <v/>
      </c>
      <c r="E10" s="34">
        <f>IF(COUNTIFS('Budget Detail'!$A$4:$A$123,Assumptions!$B$7,'Budget Detail'!$B$4:$B$123,A10,'Budget Detail'!$C$4:$C$123,"&lt;="&amp;Assumptions!$B$5,'Budget Detail'!$E$4:$E$123,"&lt;&gt;")=0,"",IFERROR(SUMIFS('Budget Detail'!$E$4:$E$123,'Budget Detail'!$A$4:$A$123,Assumptions!$B$7,'Budget Detail'!$B$4:$B$123,A10,'Budget Detail'!$C$4:$C$123,"&lt;="&amp;Assumptions!$B$5),""))</f>
        <v/>
      </c>
      <c r="F10" s="34">
        <f>IF(OR(D10="",E10="",B10=""),"",IF(B10="Revenue",E10-D10,D10-E10))</f>
        <v/>
      </c>
      <c r="G10" s="15">
        <f>IF(F10="","",IFERROR(F10/ABS(D10),""))</f>
        <v/>
      </c>
      <c r="H10" s="34">
        <f>IF(C10="","",IFERROR(SUMIFS('Budget Detail'!$E$4:$E$123,'Budget Detail'!$A$4:$A$123,Assumptions!$B$7,'Budget Detail'!$B$4:$B$123,A10,'Budget Detail'!$C$4:$C$123,"&lt;="&amp;Assumptions!$B$5)+SUMIFS('Budget Detail'!$D$4:$D$123,'Budget Detail'!$A$4:$A$123,Assumptions!$B$7,'Budget Detail'!$B$4:$B$123,A10,'Budget Detail'!$C$4:$C$123,"&lt;="&amp;Assumptions!$B$5,'Budget Detail'!$E$4:$E$123,"")+SUMIFS('Budget Detail'!$D$4:$D$123,'Budget Detail'!$A$4:$A$123,Assumptions!$B$7,'Budget Detail'!$B$4:$B$123,A10,'Budget Detail'!$C$4:$C$123,"&gt;"&amp;Assumptions!$B$5,'Budget Detail'!$C$4:$C$123,"&lt;="&amp;DATE(Assumptions!$B$4,12,31)),""))</f>
        <v/>
      </c>
      <c r="I10" s="21">
        <f>IF(A10="","",IF(AND(C10=0,E10&lt;&gt;"",E10&gt;0),"Review unbudgeted actual",IF(G10="","",IF(ABS(G10)&gt;=Assumptions!$B$6,"Review variance","Within threshold"))))</f>
        <v/>
      </c>
    </row>
    <row r="11">
      <c r="A11" s="23">
        <f>IF(Assumptions!F11="","",Assumptions!F11)</f>
        <v/>
      </c>
      <c r="B11" s="22">
        <f>IF(Assumptions!G11="","",Assumptions!G11)</f>
        <v/>
      </c>
      <c r="C11" s="32">
        <f>IF(COUNTIFS('Budget Detail'!$A$4:$A$123,Assumptions!$B$7,'Budget Detail'!$B$4:$B$123,A11,'Budget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Detail'!$B$4:$B$123,A11,'Budget Detail'!$C$4:$C$123,"&gt;="&amp;DATE(Assumptions!$B$4,1,1),'Budget Detail'!$C$4:$C$123,"&lt;="&amp;DATE(Assumptions!$B$4,12,31)),""))</f>
        <v/>
      </c>
      <c r="D11" s="32">
        <f>IF(C11="","",IFERROR(SUMIFS('Budget Detail'!$D$4:$D$123,'Budget Detail'!$A$4:$A$123,Assumptions!$B$7,'Budget Detail'!$B$4:$B$123,A11,'Budget Detail'!$C$4:$C$123,"&gt;="&amp;DATE(Assumptions!$B$4,1,1),'Budget Detail'!$C$4:$C$123,"&lt;="&amp;Assumptions!$B$5),""))</f>
        <v/>
      </c>
      <c r="E11" s="32">
        <f>IF(COUNTIFS('Budget Detail'!$A$4:$A$123,Assumptions!$B$7,'Budget Detail'!$B$4:$B$123,A11,'Budget Detail'!$C$4:$C$123,"&lt;="&amp;Assumptions!$B$5,'Budget Detail'!$E$4:$E$123,"&lt;&gt;")=0,"",IFERROR(SUMIFS('Budget Detail'!$E$4:$E$123,'Budget Detail'!$A$4:$A$123,Assumptions!$B$7,'Budget Detail'!$B$4:$B$123,A11,'Budget Detail'!$C$4:$C$123,"&lt;="&amp;Assumptions!$B$5),""))</f>
        <v/>
      </c>
      <c r="F11" s="32">
        <f>IF(OR(D11="",E11="",B11=""),"",IF(B11="Revenue",E11-D11,D11-E11))</f>
        <v/>
      </c>
      <c r="G11" s="12">
        <f>IF(F11="","",IFERROR(F11/ABS(D11),""))</f>
        <v/>
      </c>
      <c r="H11" s="32">
        <f>IF(C11="","",IFERROR(SUMIFS('Budget Detail'!$E$4:$E$123,'Budget Detail'!$A$4:$A$123,Assumptions!$B$7,'Budget Detail'!$B$4:$B$123,A11,'Budget Detail'!$C$4:$C$123,"&lt;="&amp;Assumptions!$B$5)+SUMIFS('Budget Detail'!$D$4:$D$123,'Budget Detail'!$A$4:$A$123,Assumptions!$B$7,'Budget Detail'!$B$4:$B$123,A11,'Budget Detail'!$C$4:$C$123,"&lt;="&amp;Assumptions!$B$5,'Budget Detail'!$E$4:$E$123,"")+SUMIFS('Budget Detail'!$D$4:$D$123,'Budget Detail'!$A$4:$A$123,Assumptions!$B$7,'Budget Detail'!$B$4:$B$123,A11,'Budget Detail'!$C$4:$C$123,"&gt;"&amp;Assumptions!$B$5,'Budget Detail'!$C$4:$C$123,"&lt;="&amp;DATE(Assumptions!$B$4,12,31)),""))</f>
        <v/>
      </c>
      <c r="I11" s="23">
        <f>IF(A11="","",IF(AND(C11=0,E11&lt;&gt;"",E11&gt;0),"Review unbudgeted actual",IF(G11="","",IF(ABS(G11)&gt;=Assumptions!$B$6,"Review variance","Within threshold"))))</f>
        <v/>
      </c>
    </row>
    <row r="12">
      <c r="A12" s="21">
        <f>IF(Assumptions!F12="","",Assumptions!F12)</f>
        <v/>
      </c>
      <c r="B12" s="20">
        <f>IF(Assumptions!G12="","",Assumptions!G12)</f>
        <v/>
      </c>
      <c r="C12" s="34">
        <f>IF(COUNTIFS('Budget Detail'!$A$4:$A$123,Assumptions!$B$7,'Budget Detail'!$B$4:$B$123,A12,'Budget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Detail'!$B$4:$B$123,A12,'Budget Detail'!$C$4:$C$123,"&gt;="&amp;DATE(Assumptions!$B$4,1,1),'Budget Detail'!$C$4:$C$123,"&lt;="&amp;DATE(Assumptions!$B$4,12,31)),""))</f>
        <v/>
      </c>
      <c r="D12" s="34">
        <f>IF(C12="","",IFERROR(SUMIFS('Budget Detail'!$D$4:$D$123,'Budget Detail'!$A$4:$A$123,Assumptions!$B$7,'Budget Detail'!$B$4:$B$123,A12,'Budget Detail'!$C$4:$C$123,"&gt;="&amp;DATE(Assumptions!$B$4,1,1),'Budget Detail'!$C$4:$C$123,"&lt;="&amp;Assumptions!$B$5),""))</f>
        <v/>
      </c>
      <c r="E12" s="34">
        <f>IF(COUNTIFS('Budget Detail'!$A$4:$A$123,Assumptions!$B$7,'Budget Detail'!$B$4:$B$123,A12,'Budget Detail'!$C$4:$C$123,"&lt;="&amp;Assumptions!$B$5,'Budget Detail'!$E$4:$E$123,"&lt;&gt;")=0,"",IFERROR(SUMIFS('Budget Detail'!$E$4:$E$123,'Budget Detail'!$A$4:$A$123,Assumptions!$B$7,'Budget Detail'!$B$4:$B$123,A12,'Budget Detail'!$C$4:$C$123,"&lt;="&amp;Assumptions!$B$5),""))</f>
        <v/>
      </c>
      <c r="F12" s="34">
        <f>IF(OR(D12="",E12="",B12=""),"",IF(B12="Revenue",E12-D12,D12-E12))</f>
        <v/>
      </c>
      <c r="G12" s="15">
        <f>IF(F12="","",IFERROR(F12/ABS(D12),""))</f>
        <v/>
      </c>
      <c r="H12" s="34">
        <f>IF(C12="","",IFERROR(SUMIFS('Budget Detail'!$E$4:$E$123,'Budget Detail'!$A$4:$A$123,Assumptions!$B$7,'Budget Detail'!$B$4:$B$123,A12,'Budget Detail'!$C$4:$C$123,"&lt;="&amp;Assumptions!$B$5)+SUMIFS('Budget Detail'!$D$4:$D$123,'Budget Detail'!$A$4:$A$123,Assumptions!$B$7,'Budget Detail'!$B$4:$B$123,A12,'Budget Detail'!$C$4:$C$123,"&lt;="&amp;Assumptions!$B$5,'Budget Detail'!$E$4:$E$123,"")+SUMIFS('Budget Detail'!$D$4:$D$123,'Budget Detail'!$A$4:$A$123,Assumptions!$B$7,'Budget Detail'!$B$4:$B$123,A12,'Budget Detail'!$C$4:$C$123,"&gt;"&amp;Assumptions!$B$5,'Budget Detail'!$C$4:$C$123,"&lt;="&amp;DATE(Assumptions!$B$4,12,31)),""))</f>
        <v/>
      </c>
      <c r="I12" s="21">
        <f>IF(A12="","",IF(AND(C12=0,E12&lt;&gt;"",E12&gt;0),"Review unbudgeted actual",IF(G12="","",IF(ABS(G12)&gt;=Assumptions!$B$6,"Review variance","Within threshold"))))</f>
        <v/>
      </c>
    </row>
    <row r="13">
      <c r="A13" s="23">
        <f>IF(Assumptions!F13="","",Assumptions!F13)</f>
        <v/>
      </c>
      <c r="B13" s="22">
        <f>IF(Assumptions!G13="","",Assumptions!G13)</f>
        <v/>
      </c>
      <c r="C13" s="32">
        <f>IF(COUNTIFS('Budget Detail'!$A$4:$A$123,Assumptions!$B$7,'Budget Detail'!$B$4:$B$123,A13,'Budget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Detail'!$B$4:$B$123,A13,'Budget Detail'!$C$4:$C$123,"&gt;="&amp;DATE(Assumptions!$B$4,1,1),'Budget Detail'!$C$4:$C$123,"&lt;="&amp;DATE(Assumptions!$B$4,12,31)),""))</f>
        <v/>
      </c>
      <c r="D13" s="32">
        <f>IF(C13="","",IFERROR(SUMIFS('Budget Detail'!$D$4:$D$123,'Budget Detail'!$A$4:$A$123,Assumptions!$B$7,'Budget Detail'!$B$4:$B$123,A13,'Budget Detail'!$C$4:$C$123,"&gt;="&amp;DATE(Assumptions!$B$4,1,1),'Budget Detail'!$C$4:$C$123,"&lt;="&amp;Assumptions!$B$5),""))</f>
        <v/>
      </c>
      <c r="E13" s="32">
        <f>IF(COUNTIFS('Budget Detail'!$A$4:$A$123,Assumptions!$B$7,'Budget Detail'!$B$4:$B$123,A13,'Budget Detail'!$C$4:$C$123,"&lt;="&amp;Assumptions!$B$5,'Budget Detail'!$E$4:$E$123,"&lt;&gt;")=0,"",IFERROR(SUMIFS('Budget Detail'!$E$4:$E$123,'Budget Detail'!$A$4:$A$123,Assumptions!$B$7,'Budget Detail'!$B$4:$B$123,A13,'Budget Detail'!$C$4:$C$123,"&lt;="&amp;Assumptions!$B$5),""))</f>
        <v/>
      </c>
      <c r="F13" s="32">
        <f>IF(OR(D13="",E13="",B13=""),"",IF(B13="Revenue",E13-D13,D13-E13))</f>
        <v/>
      </c>
      <c r="G13" s="12">
        <f>IF(F13="","",IFERROR(F13/ABS(D13),""))</f>
        <v/>
      </c>
      <c r="H13" s="32">
        <f>IF(C13="","",IFERROR(SUMIFS('Budget Detail'!$E$4:$E$123,'Budget Detail'!$A$4:$A$123,Assumptions!$B$7,'Budget Detail'!$B$4:$B$123,A13,'Budget Detail'!$C$4:$C$123,"&lt;="&amp;Assumptions!$B$5)+SUMIFS('Budget Detail'!$D$4:$D$123,'Budget Detail'!$A$4:$A$123,Assumptions!$B$7,'Budget Detail'!$B$4:$B$123,A13,'Budget Detail'!$C$4:$C$123,"&lt;="&amp;Assumptions!$B$5,'Budget Detail'!$E$4:$E$123,"")+SUMIFS('Budget Detail'!$D$4:$D$123,'Budget Detail'!$A$4:$A$123,Assumptions!$B$7,'Budget Detail'!$B$4:$B$123,A13,'Budget Detail'!$C$4:$C$123,"&gt;"&amp;Assumptions!$B$5,'Budget Detail'!$C$4:$C$123,"&lt;="&amp;DATE(Assumptions!$B$4,12,31)),""))</f>
        <v/>
      </c>
      <c r="I13" s="23">
        <f>IF(A13="","",IF(AND(C13=0,E13&lt;&gt;"",E13&gt;0),"Review unbudgeted actual",IF(G13="","",IF(ABS(G13)&gt;=Assumptions!$B$6,"Review variance","Within threshold"))))</f>
        <v/>
      </c>
    </row>
    <row r="14">
      <c r="A14" s="21">
        <f>IF(Assumptions!F14="","",Assumptions!F14)</f>
        <v/>
      </c>
      <c r="B14" s="20">
        <f>IF(Assumptions!G14="","",Assumptions!G14)</f>
        <v/>
      </c>
      <c r="C14" s="34">
        <f>IF(COUNTIFS('Budget Detail'!$A$4:$A$123,Assumptions!$B$7,'Budget Detail'!$B$4:$B$123,A14,'Budget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Detail'!$B$4:$B$123,A14,'Budget Detail'!$C$4:$C$123,"&gt;="&amp;DATE(Assumptions!$B$4,1,1),'Budget Detail'!$C$4:$C$123,"&lt;="&amp;DATE(Assumptions!$B$4,12,31)),""))</f>
        <v/>
      </c>
      <c r="D14" s="34">
        <f>IF(C14="","",IFERROR(SUMIFS('Budget Detail'!$D$4:$D$123,'Budget Detail'!$A$4:$A$123,Assumptions!$B$7,'Budget Detail'!$B$4:$B$123,A14,'Budget Detail'!$C$4:$C$123,"&gt;="&amp;DATE(Assumptions!$B$4,1,1),'Budget Detail'!$C$4:$C$123,"&lt;="&amp;Assumptions!$B$5),""))</f>
        <v/>
      </c>
      <c r="E14" s="34">
        <f>IF(COUNTIFS('Budget Detail'!$A$4:$A$123,Assumptions!$B$7,'Budget Detail'!$B$4:$B$123,A14,'Budget Detail'!$C$4:$C$123,"&lt;="&amp;Assumptions!$B$5,'Budget Detail'!$E$4:$E$123,"&lt;&gt;")=0,"",IFERROR(SUMIFS('Budget Detail'!$E$4:$E$123,'Budget Detail'!$A$4:$A$123,Assumptions!$B$7,'Budget Detail'!$B$4:$B$123,A14,'Budget Detail'!$C$4:$C$123,"&lt;="&amp;Assumptions!$B$5),""))</f>
        <v/>
      </c>
      <c r="F14" s="34">
        <f>IF(OR(D14="",E14="",B14=""),"",IF(B14="Revenue",E14-D14,D14-E14))</f>
        <v/>
      </c>
      <c r="G14" s="15">
        <f>IF(F14="","",IFERROR(F14/ABS(D14),""))</f>
        <v/>
      </c>
      <c r="H14" s="34">
        <f>IF(C14="","",IFERROR(SUMIFS('Budget Detail'!$E$4:$E$123,'Budget Detail'!$A$4:$A$123,Assumptions!$B$7,'Budget Detail'!$B$4:$B$123,A14,'Budget Detail'!$C$4:$C$123,"&lt;="&amp;Assumptions!$B$5)+SUMIFS('Budget Detail'!$D$4:$D$123,'Budget Detail'!$A$4:$A$123,Assumptions!$B$7,'Budget Detail'!$B$4:$B$123,A14,'Budget Detail'!$C$4:$C$123,"&lt;="&amp;Assumptions!$B$5,'Budget Detail'!$E$4:$E$123,"")+SUMIFS('Budget Detail'!$D$4:$D$123,'Budget Detail'!$A$4:$A$123,Assumptions!$B$7,'Budget Detail'!$B$4:$B$123,A14,'Budget Detail'!$C$4:$C$123,"&gt;"&amp;Assumptions!$B$5,'Budget Detail'!$C$4:$C$123,"&lt;="&amp;DATE(Assumptions!$B$4,12,31)),""))</f>
        <v/>
      </c>
      <c r="I14" s="21">
        <f>IF(A14="","",IF(AND(C14=0,E14&lt;&gt;"",E14&gt;0),"Review unbudgeted actual",IF(G14="","",IF(ABS(G14)&gt;=Assumptions!$B$6,"Review variance","Within threshold"))))</f>
        <v/>
      </c>
    </row>
    <row r="15">
      <c r="A15" s="23">
        <f>IF(Assumptions!F15="","",Assumptions!F15)</f>
        <v/>
      </c>
      <c r="B15" s="22">
        <f>IF(Assumptions!G15="","",Assumptions!G15)</f>
        <v/>
      </c>
      <c r="C15" s="32">
        <f>IF(COUNTIFS('Budget Detail'!$A$4:$A$123,Assumptions!$B$7,'Budget Detail'!$B$4:$B$123,A15,'Budget Detail'!$C$4:$C$123,"&gt;="&amp;DATE(Assumptions!$B$4,1,1),'Budget Detail'!$C$4:$C$123,"&lt;="&amp;DATE(Assumptions!$B$4,12,31),'Budget Detail'!$D$4:$D$123,"&lt;&gt;")=0,"",IFERROR(SUMIFS('Budget Detail'!$D$4:$D$123,'Budget Detail'!$A$4:$A$123,Assumptions!$B$7,'Budget Detail'!$B$4:$B$123,A15,'Budget Detail'!$C$4:$C$123,"&gt;="&amp;DATE(Assumptions!$B$4,1,1),'Budget Detail'!$C$4:$C$123,"&lt;="&amp;DATE(Assumptions!$B$4,12,31)),""))</f>
        <v/>
      </c>
      <c r="D15" s="32">
        <f>IF(C15="","",IFERROR(SUMIFS('Budget Detail'!$D$4:$D$123,'Budget Detail'!$A$4:$A$123,Assumptions!$B$7,'Budget Detail'!$B$4:$B$123,A15,'Budget Detail'!$C$4:$C$123,"&gt;="&amp;DATE(Assumptions!$B$4,1,1),'Budget Detail'!$C$4:$C$123,"&lt;="&amp;Assumptions!$B$5),""))</f>
        <v/>
      </c>
      <c r="E15" s="32">
        <f>IF(COUNTIFS('Budget Detail'!$A$4:$A$123,Assumptions!$B$7,'Budget Detail'!$B$4:$B$123,A15,'Budget Detail'!$C$4:$C$123,"&lt;="&amp;Assumptions!$B$5,'Budget Detail'!$E$4:$E$123,"&lt;&gt;")=0,"",IFERROR(SUMIFS('Budget Detail'!$E$4:$E$123,'Budget Detail'!$A$4:$A$123,Assumptions!$B$7,'Budget Detail'!$B$4:$B$123,A15,'Budget Detail'!$C$4:$C$123,"&lt;="&amp;Assumptions!$B$5),""))</f>
        <v/>
      </c>
      <c r="F15" s="32">
        <f>IF(OR(D15="",E15="",B15=""),"",IF(B15="Revenue",E15-D15,D15-E15))</f>
        <v/>
      </c>
      <c r="G15" s="12">
        <f>IF(F15="","",IFERROR(F15/ABS(D15),""))</f>
        <v/>
      </c>
      <c r="H15" s="32">
        <f>IF(C15="","",IFERROR(SUMIFS('Budget Detail'!$E$4:$E$123,'Budget Detail'!$A$4:$A$123,Assumptions!$B$7,'Budget Detail'!$B$4:$B$123,A15,'Budget Detail'!$C$4:$C$123,"&lt;="&amp;Assumptions!$B$5)+SUMIFS('Budget Detail'!$D$4:$D$123,'Budget Detail'!$A$4:$A$123,Assumptions!$B$7,'Budget Detail'!$B$4:$B$123,A15,'Budget Detail'!$C$4:$C$123,"&lt;="&amp;Assumptions!$B$5,'Budget Detail'!$E$4:$E$123,"")+SUMIFS('Budget Detail'!$D$4:$D$123,'Budget Detail'!$A$4:$A$123,Assumptions!$B$7,'Budget Detail'!$B$4:$B$123,A15,'Budget Detail'!$C$4:$C$123,"&gt;"&amp;Assumptions!$B$5,'Budget Detail'!$C$4:$C$123,"&lt;="&amp;DATE(Assumptions!$B$4,12,31)),""))</f>
        <v/>
      </c>
      <c r="I15" s="23">
        <f>IF(A15="","",IF(AND(C15=0,E15&lt;&gt;"",E15&gt;0),"Review unbudgeted actual",IF(G15="","",IF(ABS(G15)&gt;=Assumptions!$B$6,"Review variance","Within threshold"))))</f>
        <v/>
      </c>
    </row>
  </sheetData>
  <autoFilter ref="A3:I15"/>
  <mergeCells count="1">
    <mergeCell ref="A1:I1"/>
  </mergeCells>
  <conditionalFormatting sqref="F4:G15">
    <cfRule type="expression" priority="1" dxfId="0">
      <formula>AND($F4&lt;&gt;"",$F4&gt;0)</formula>
    </cfRule>
    <cfRule type="expression" priority="2" dxfId="1">
      <formula>AND($F4&lt;&gt;"",$F4&lt;0)</formula>
    </cfRule>
  </conditionalFormatting>
  <conditionalFormatting sqref="I4:I15">
    <cfRule type="expression" priority="3" dxfId="1">
      <formula>LEFT($I4,6)="Review"</formula>
    </cfRule>
    <cfRule type="expression" priority="4" dxfId="0">
      <formula>$I4="Within threshold"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A91D"/>
    <outlinePr summaryBelow="1" summaryRight="1"/>
    <pageSetUpPr/>
  </sheetPr>
  <dimension ref="A1:M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  <col width="47" customWidth="1" min="3" max="3"/>
    <col width="34" customWidth="1" min="4" max="4"/>
    <col width="3" customWidth="1" min="5" max="5"/>
    <col width="29" customWidth="1" min="6" max="6"/>
    <col width="16" customWidth="1" min="7" max="7"/>
    <col width="3" customWidth="1" min="8" max="8"/>
    <col width="21" customWidth="1" min="9" max="9"/>
    <col width="3" customWidth="1" min="10" max="10"/>
    <col width="18" customWidth="1" min="11" max="11"/>
    <col width="3" customWidth="1" min="12" max="12"/>
    <col width="16" customWidth="1" min="13" max="13"/>
  </cols>
  <sheetData>
    <row r="1" ht="26" customHeight="1">
      <c r="A1" s="1" t="inlineStr">
        <is>
          <t>Self Storage Operating Budget Assumptions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2" t="inlineStr">
        <is>
          <t>Yellow cells are editable. All names and operating examples in this workbook are fictional.</t>
        </is>
      </c>
    </row>
    <row r="3">
      <c r="A3" s="9" t="inlineStr">
        <is>
          <t>Assumption</t>
        </is>
      </c>
      <c r="B3" s="9" t="inlineStr">
        <is>
          <t>Value</t>
        </is>
      </c>
      <c r="C3" s="9" t="inlineStr">
        <is>
          <t>Guidance</t>
        </is>
      </c>
      <c r="D3" s="9" t="inlineStr">
        <is>
          <t>Facility Options</t>
        </is>
      </c>
      <c r="F3" s="9" t="inlineStr">
        <is>
          <t>Account</t>
        </is>
      </c>
      <c r="G3" s="9" t="inlineStr">
        <is>
          <t>Budget Class</t>
        </is>
      </c>
      <c r="I3" s="9" t="inlineStr">
        <is>
          <t>Owner Options</t>
        </is>
      </c>
      <c r="K3" s="9" t="inlineStr">
        <is>
          <t>Status Options</t>
        </is>
      </c>
      <c r="M3" s="9" t="inlineStr">
        <is>
          <t>Class Options</t>
        </is>
      </c>
    </row>
    <row r="4">
      <c r="A4" s="21" t="inlineStr">
        <is>
          <t>Report year</t>
        </is>
      </c>
      <c r="B4" s="24" t="n">
        <v>2026</v>
      </c>
      <c r="C4" s="21" t="inlineStr">
        <is>
          <t>Periods must be the first day of a month in this year.</t>
        </is>
      </c>
      <c r="D4" s="16" t="inlineStr">
        <is>
          <t>Fictional Cedar Lantern Storage</t>
        </is>
      </c>
      <c r="F4" s="16" t="inlineStr">
        <is>
          <t>Net Rental Revenue</t>
        </is>
      </c>
      <c r="G4" s="16" t="inlineStr">
        <is>
          <t>Revenue</t>
        </is>
      </c>
      <c r="I4" s="16" t="inlineStr">
        <is>
          <t>Alex Example</t>
        </is>
      </c>
      <c r="K4" s="16" t="inlineStr">
        <is>
          <t>Entered</t>
        </is>
      </c>
      <c r="M4" s="16" t="inlineStr">
        <is>
          <t>Revenue</t>
        </is>
      </c>
    </row>
    <row r="5">
      <c r="A5" s="23" t="inlineStr">
        <is>
          <t>Actuals through</t>
        </is>
      </c>
      <c r="B5" s="37" t="n">
        <v>46265</v>
      </c>
      <c r="C5" s="23" t="inlineStr">
        <is>
          <t>Use the last date through which actual entries are considered complete.</t>
        </is>
      </c>
      <c r="D5" s="16" t="inlineStr">
        <is>
          <t>Fictional Bluebird Storage</t>
        </is>
      </c>
      <c r="F5" s="16" t="inlineStr">
        <is>
          <t>Late and Other Fees</t>
        </is>
      </c>
      <c r="G5" s="16" t="inlineStr">
        <is>
          <t>Revenue</t>
        </is>
      </c>
      <c r="I5" s="16" t="inlineStr">
        <is>
          <t>Morgan Example</t>
        </is>
      </c>
      <c r="K5" s="16" t="inlineStr">
        <is>
          <t>Reviewed</t>
        </is>
      </c>
      <c r="M5" s="16" t="inlineStr">
        <is>
          <t>Expense</t>
        </is>
      </c>
    </row>
    <row r="6">
      <c r="A6" s="21" t="inlineStr">
        <is>
          <t>Variance review threshold</t>
        </is>
      </c>
      <c r="B6" s="26" t="n">
        <v>0.1</v>
      </c>
      <c r="C6" s="21" t="inlineStr">
        <is>
          <t>Variances at or above this percentage request human review.</t>
        </is>
      </c>
      <c r="D6" s="16" t="inlineStr">
        <is>
          <t>Fictional Juniper Key Storage</t>
        </is>
      </c>
      <c r="F6" s="16" t="inlineStr">
        <is>
          <t>Retail Merchandise</t>
        </is>
      </c>
      <c r="G6" s="16" t="inlineStr">
        <is>
          <t>Revenue</t>
        </is>
      </c>
      <c r="I6" s="16" t="inlineStr">
        <is>
          <t>Casey Example</t>
        </is>
      </c>
      <c r="K6" s="16" t="inlineStr">
        <is>
          <t>Needs review</t>
        </is>
      </c>
    </row>
    <row r="7">
      <c r="A7" s="23" t="inlineStr">
        <is>
          <t>Selected facility</t>
        </is>
      </c>
      <c r="B7" s="16" t="inlineStr">
        <is>
          <t>Fictional Cedar Lantern Storage</t>
        </is>
      </c>
      <c r="C7" s="23" t="inlineStr">
        <is>
          <t>Summary and account review results use this fictional facility.</t>
        </is>
      </c>
      <c r="F7" s="16" t="inlineStr">
        <is>
          <t>Payroll and Benefits</t>
        </is>
      </c>
      <c r="G7" s="16" t="inlineStr">
        <is>
          <t>Expense</t>
        </is>
      </c>
      <c r="I7" s="16" t="inlineStr">
        <is>
          <t>Riley Example</t>
        </is>
      </c>
      <c r="K7" s="16" t="inlineStr">
        <is>
          <t>Deferred</t>
        </is>
      </c>
    </row>
    <row r="8">
      <c r="A8" s="21" t="inlineStr">
        <is>
          <t>Maximum line amount</t>
        </is>
      </c>
      <c r="B8" s="36" t="n">
        <v>100000000</v>
      </c>
      <c r="C8" s="21" t="inlineStr">
        <is>
          <t>Editable entry limit used to reduce accidental amount errors.</t>
        </is>
      </c>
      <c r="F8" s="16" t="inlineStr">
        <is>
          <t>Utilities</t>
        </is>
      </c>
      <c r="G8" s="16" t="inlineStr">
        <is>
          <t>Expense</t>
        </is>
      </c>
    </row>
    <row r="9">
      <c r="F9" s="16" t="inlineStr">
        <is>
          <t>Repairs and Maintenance</t>
        </is>
      </c>
      <c r="G9" s="16" t="inlineStr">
        <is>
          <t>Expense</t>
        </is>
      </c>
    </row>
    <row r="10">
      <c r="F10" s="16" t="inlineStr">
        <is>
          <t>Insurance</t>
        </is>
      </c>
      <c r="G10" s="16" t="inlineStr">
        <is>
          <t>Expense</t>
        </is>
      </c>
    </row>
    <row r="11">
      <c r="F11" s="16" t="inlineStr">
        <is>
          <t>Property Taxes</t>
        </is>
      </c>
      <c r="G11" s="16" t="inlineStr">
        <is>
          <t>Expense</t>
        </is>
      </c>
    </row>
    <row r="12">
      <c r="F12" s="16" t="inlineStr">
        <is>
          <t>Marketing</t>
        </is>
      </c>
      <c r="G12" s="16" t="inlineStr">
        <is>
          <t>Expense</t>
        </is>
      </c>
    </row>
    <row r="13">
      <c r="F13" s="16" t="inlineStr">
        <is>
          <t>Office and Software</t>
        </is>
      </c>
      <c r="G13" s="16" t="inlineStr">
        <is>
          <t>Expense</t>
        </is>
      </c>
    </row>
    <row r="14">
      <c r="F14" s="16" t="inlineStr">
        <is>
          <t>Site Monitoring Expense</t>
        </is>
      </c>
      <c r="G14" s="16" t="inlineStr">
        <is>
          <t>Expense</t>
        </is>
      </c>
    </row>
    <row r="15">
      <c r="F15" s="16" t="inlineStr">
        <is>
          <t>Waste and Grounds</t>
        </is>
      </c>
      <c r="G15" s="16" t="inlineStr">
        <is>
          <t>Expense</t>
        </is>
      </c>
    </row>
  </sheetData>
  <autoFilter ref="F3:G15"/>
  <mergeCells count="1">
    <mergeCell ref="A1:M1"/>
  </mergeCells>
  <dataValidations count="6">
    <dataValidation sqref="B4" showDropDown="0" showInputMessage="0" showErrorMessage="0" allowBlank="0" errorTitle="Check report year" error="Enter a four-digit report year from 2020 through 2100." type="whole" operator="between">
      <formula1>2020</formula1>
      <formula2>2100</formula2>
    </dataValidation>
    <dataValidation sqref="B5" showDropDown="0" showInputMessage="0" showErrorMessage="0" allowBlank="0" errorTitle="Check actuals date" error="Enter a date within the report year." type="custom">
      <formula1>=AND(ISNUMBER(B5),YEAR(B5)=$B$4,B5&gt;=DATE($B$4,1,1),B5&lt;=DATE($B$4,12,31))</formula1>
    </dataValidation>
    <dataValidation sqref="B6" showDropDown="0" showInputMessage="0" showErrorMessage="0" allowBlank="0" errorTitle="Check threshold" error="Enter a percentage from 0.0% through 100.0%." type="decimal" operator="between">
      <formula1>0</formula1>
      <formula2>1</formula2>
    </dataValidation>
    <dataValidation sqref="B7" showDropDown="0" showInputMessage="0" showErrorMessage="0" allowBlank="0" errorTitle="Check facility" error="Select a facility from the visible facility options." type="list">
      <formula1>=$D$4:$D$6</formula1>
    </dataValidation>
    <dataValidation sqref="B8" showDropDown="0" showInputMessage="0" showErrorMessage="0" allowBlank="0" errorTitle="Check amount limit" error="Enter a maximum line amount greater than $0.00." type="decimal" operator="greaterThan">
      <formula1>0</formula1>
    </dataValidation>
    <dataValidation sqref="G4:G15" showDropDown="0" showInputMessage="0" showErrorMessage="0" allowBlank="0" errorTitle="Check budget class" error="Select Revenue or Expense." type="list">
      <formula1>=$M$4:$M$5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self-storage operations example</dc:creator>
  <dc:title xmlns:dc="http://purl.org/dc/elements/1.1/">Self Storage Operating Budget</dc:title>
  <dc:subject xmlns:dc="http://purl.org/dc/elements/1.1/">Annual operating budget, actual variance, and year-end projection</dc:subject>
  <dcterms:created xmlns:dcterms="http://purl.org/dc/terms/" xmlns:xsi="http://www.w3.org/2001/XMLSchema-instance" xsi:type="dcterms:W3CDTF">2026-09-11T19:15:08Z</dcterms:created>
  <dcterms:modified xmlns:dcterms="http://purl.org/dc/terms/" xmlns:xsi="http://www.w3.org/2001/XMLSchema-instance" xsi:type="dcterms:W3CDTF">2026-09-11T19:15:09+00:00Z</dcterms:modified>
</cp:coreProperties>
</file>