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elinquency Foreca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'Delinquency Forecast'!$A$4:$N$104</definedName>
    <definedName name="_xlnm._FilterDatabase" localSheetId="2" hidden="1">'Assumptions'!$A$9:$D$14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9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5D6D76"/>
      <sz val="9"/>
    </font>
    <font>
      <name val="Aptos"/>
      <b val="1"/>
      <color rgb="00243746"/>
      <sz val="10"/>
    </font>
    <font>
      <name val="Aptos"/>
      <color rgb="00243746"/>
      <sz val="10"/>
    </font>
    <font>
      <name val="Aptos"/>
      <b val="1"/>
      <color rgb="00FFFFFF"/>
      <sz val="10"/>
    </font>
    <font>
      <name val="Aptos"/>
      <b val="1"/>
      <color rgb="0016324F"/>
      <sz val="11"/>
    </font>
    <font>
      <name val="Aptos"/>
      <b val="1"/>
      <color rgb="00207A5B"/>
      <sz val="10"/>
    </font>
    <font>
      <name val="Aptos"/>
      <b val="1"/>
      <color rgb="00C95A2E"/>
      <sz val="10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DCEAF0"/>
      </patternFill>
    </fill>
    <fill>
      <patternFill patternType="solid">
        <fgColor rgb="00FFF4DD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1" fontId="4" fillId="7" borderId="1" applyAlignment="1" pivotButton="0" quotePrefix="0" xfId="0">
      <alignment horizontal="right" vertical="center"/>
    </xf>
    <xf numFmtId="165" fontId="7" fillId="6" borderId="1" applyAlignment="1" pivotButton="0" quotePrefix="0" xfId="0">
      <alignment horizontal="right" vertical="center"/>
    </xf>
    <xf numFmtId="165" fontId="7" fillId="7" borderId="1" applyAlignment="1" pivotButton="0" quotePrefix="0" xfId="0">
      <alignment horizontal="right" vertical="center"/>
    </xf>
    <xf numFmtId="165" fontId="8" fillId="6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6" fillId="0" borderId="0" pivotButton="0" quotePrefix="0" xfId="0"/>
    <xf numFmtId="164" fontId="4" fillId="7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7" fillId="6" borderId="1" applyAlignment="1" pivotButton="0" quotePrefix="0" xfId="0">
      <alignment horizontal="right" vertical="center"/>
    </xf>
    <xf numFmtId="165" fontId="7" fillId="7" borderId="1" applyAlignment="1" pivotButton="0" quotePrefix="0" xfId="0">
      <alignment horizontal="right" vertical="center"/>
    </xf>
    <xf numFmtId="165" fontId="8" fillId="6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C95A2E"/>
        </patternFill>
      </fill>
    </dxf>
    <dxf>
      <font>
        <name val="Aptos"/>
        <b val="1"/>
        <color rgb="00243746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Delinquent Balance and Forecast Loss by Age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'Summary'!B17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'Summary'!$A$18:$A$22</f>
            </numRef>
          </cat>
          <val>
            <numRef>
              <f>'Summary'!$B$18:$B$22</f>
            </numRef>
          </val>
        </ser>
        <ser>
          <idx val="1"/>
          <order val="1"/>
          <tx>
            <strRef>
              <f>'Summary'!C17</f>
            </strRef>
          </tx>
          <spPr>
            <a:solidFill xmlns:a="http://schemas.openxmlformats.org/drawingml/2006/main">
              <a:srgbClr val="F0A91D"/>
            </a:solidFill>
            <a:ln xmlns:a="http://schemas.openxmlformats.org/drawingml/2006/main">
              <a:solidFill>
                <a:srgbClr val="F0A91D"/>
              </a:solidFill>
              <a:prstDash val="solid"/>
            </a:ln>
          </spPr>
          <cat>
            <numRef>
              <f>'Summary'!$A$18:$A$22</f>
            </numRef>
          </cat>
          <val>
            <numRef>
              <f>'Summary'!$C$18:$C$22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Delinquency Age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54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21" customWidth="1" min="2" max="2"/>
    <col width="19" customWidth="1" min="3" max="3"/>
    <col width="3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28" customHeight="1">
      <c r="A1" s="1" t="inlineStr">
        <is>
          <t>Self Storage Delinquency Loss Forecast — Summary</t>
        </is>
      </c>
    </row>
    <row r="2" ht="30" customHeight="1">
      <c r="A2" s="2" t="inlineStr">
        <is>
          <t>Calculated indicators from the fictional records and editable assumptions. Forecast results are planning estimates that require human review.</t>
        </is>
      </c>
    </row>
    <row r="3"/>
    <row r="4" ht="30" customHeight="1">
      <c r="A4" s="3" t="inlineStr">
        <is>
          <t>Indicator</t>
        </is>
      </c>
      <c r="B4" s="3" t="inlineStr">
        <is>
          <t>Calculated Value</t>
        </is>
      </c>
    </row>
    <row r="5">
      <c r="A5" s="4" t="inlineStr">
        <is>
          <t>Forecast as-of date</t>
        </is>
      </c>
      <c r="B5" s="34">
        <f>IF(Assumptions!$B$4="","",Assumptions!$B$4)</f>
        <v/>
      </c>
    </row>
    <row r="6">
      <c r="A6" s="6" t="inlineStr">
        <is>
          <t>Total delinquent balance</t>
        </is>
      </c>
      <c r="B6" s="35">
        <f>IF(COUNT('Delinquency Forecast'!$D$5:$D$104)=0,"",SUM('Delinquency Forecast'!$D$5:$D$104))</f>
        <v/>
      </c>
    </row>
    <row r="7">
      <c r="A7" s="4" t="inlineStr">
        <is>
          <t>Delinquent accounts</t>
        </is>
      </c>
      <c r="B7" s="8">
        <f>IF(COUNT('Delinquency Forecast'!$D$5:$D$104)=0,"",COUNT('Delinquency Forecast'!$D$5:$D$104))</f>
        <v/>
      </c>
    </row>
    <row r="8">
      <c r="A8" s="6" t="inlineStr">
        <is>
          <t>Expected collections</t>
        </is>
      </c>
      <c r="B8" s="36">
        <f>IF(COUNT('Delinquency Forecast'!$D$5:$D$104)=0,"",SUM('Delinquency Forecast'!$K$5:$K$104))</f>
        <v/>
      </c>
    </row>
    <row r="9">
      <c r="A9" s="4" t="inlineStr">
        <is>
          <t>Expected auction recovery</t>
        </is>
      </c>
      <c r="B9" s="37">
        <f>IF(COUNT('Delinquency Forecast'!$D$5:$D$104)=0,"",SUM('Delinquency Forecast'!$L$5:$L$104))</f>
        <v/>
      </c>
    </row>
    <row r="10">
      <c r="A10" s="6" t="inlineStr">
        <is>
          <t>Forecast loss</t>
        </is>
      </c>
      <c r="B10" s="38">
        <f>IF(COUNT('Delinquency Forecast'!$D$5:$D$104)=0,"",SUM('Delinquency Forecast'!$M$5:$M$104))</f>
        <v/>
      </c>
    </row>
    <row r="11">
      <c r="A11" s="4" t="inlineStr">
        <is>
          <t>Forecast loss rate</t>
        </is>
      </c>
      <c r="B11" s="39">
        <f>IFERROR($B$10/$B$6,"")</f>
        <v/>
      </c>
    </row>
    <row r="12">
      <c r="A12" s="6" t="inlineStr">
        <is>
          <t>Average days past due</t>
        </is>
      </c>
      <c r="B12" s="13">
        <f>IFERROR(SUM('Delinquency Forecast'!$H$5:$H$104)/COUNT('Delinquency Forecast'!$H$5:$H$104),"")</f>
        <v/>
      </c>
    </row>
    <row r="13">
      <c r="A13" s="4" t="inlineStr">
        <is>
          <t>Accounts at or above review age</t>
        </is>
      </c>
      <c r="B13" s="8">
        <f>IF(COUNT('Delinquency Forecast'!$D$5:$D$104)=0,"",COUNTIF('Delinquency Forecast'!$H$5:$H$104,"&gt;="&amp;Assumptions!$B$6))</f>
        <v/>
      </c>
    </row>
    <row r="14">
      <c r="A14" s="6" t="inlineStr">
        <is>
          <t>Accounts marked Manager review</t>
        </is>
      </c>
      <c r="B14" s="13">
        <f>IF(COUNT('Delinquency Forecast'!$D$5:$D$104)=0,"",COUNTIF('Delinquency Forecast'!$F$5:$F$104,"Manager review"))</f>
        <v/>
      </c>
    </row>
    <row r="15"/>
    <row r="16"/>
    <row r="17" ht="30" customHeight="1">
      <c r="A17" s="3" t="inlineStr">
        <is>
          <t>Age Band</t>
        </is>
      </c>
      <c r="B17" s="3" t="inlineStr">
        <is>
          <t>Delinquent Balance</t>
        </is>
      </c>
      <c r="C17" s="3" t="inlineStr">
        <is>
          <t>Forecast Loss</t>
        </is>
      </c>
    </row>
    <row r="18">
      <c r="A18" s="14">
        <f>IF(Assumptions!$B$10="","",Assumptions!$B$10)</f>
        <v/>
      </c>
      <c r="B18" s="35">
        <f>IF(COUNT('Delinquency Forecast'!$D$5:$D$104)=0,"",SUMIFS('Delinquency Forecast'!$D$5:$D$104,'Delinquency Forecast'!$H$5:$H$104,"&gt;="&amp;Assumptions!$A$10,'Delinquency Forecast'!$H$5:$H$104,"&lt;"&amp;Assumptions!$A$11))</f>
        <v/>
      </c>
      <c r="C18" s="35">
        <f>IF(COUNT('Delinquency Forecast'!$D$5:$D$104)=0,"",SUMIFS('Delinquency Forecast'!$M$5:$M$104,'Delinquency Forecast'!$H$5:$H$104,"&gt;="&amp;Assumptions!$A$10,'Delinquency Forecast'!$H$5:$H$104,"&lt;"&amp;Assumptions!$A$11))</f>
        <v/>
      </c>
    </row>
    <row r="19">
      <c r="A19" s="15">
        <f>IF(Assumptions!$B$11="","",Assumptions!$B$11)</f>
        <v/>
      </c>
      <c r="B19" s="40">
        <f>IF(COUNT('Delinquency Forecast'!$D$5:$D$104)=0,"",SUMIFS('Delinquency Forecast'!$D$5:$D$104,'Delinquency Forecast'!$H$5:$H$104,"&gt;="&amp;Assumptions!$A$11,'Delinquency Forecast'!$H$5:$H$104,"&lt;"&amp;Assumptions!$A$12))</f>
        <v/>
      </c>
      <c r="C19" s="40">
        <f>IF(COUNT('Delinquency Forecast'!$D$5:$D$104)=0,"",SUMIFS('Delinquency Forecast'!$M$5:$M$104,'Delinquency Forecast'!$H$5:$H$104,"&gt;="&amp;Assumptions!$A$11,'Delinquency Forecast'!$H$5:$H$104,"&lt;"&amp;Assumptions!$A$12))</f>
        <v/>
      </c>
    </row>
    <row r="20">
      <c r="A20" s="14">
        <f>IF(Assumptions!$B$12="","",Assumptions!$B$12)</f>
        <v/>
      </c>
      <c r="B20" s="35">
        <f>IF(COUNT('Delinquency Forecast'!$D$5:$D$104)=0,"",SUMIFS('Delinquency Forecast'!$D$5:$D$104,'Delinquency Forecast'!$H$5:$H$104,"&gt;="&amp;Assumptions!$A$12,'Delinquency Forecast'!$H$5:$H$104,"&lt;"&amp;Assumptions!$A$13))</f>
        <v/>
      </c>
      <c r="C20" s="35">
        <f>IF(COUNT('Delinquency Forecast'!$D$5:$D$104)=0,"",SUMIFS('Delinquency Forecast'!$M$5:$M$104,'Delinquency Forecast'!$H$5:$H$104,"&gt;="&amp;Assumptions!$A$12,'Delinquency Forecast'!$H$5:$H$104,"&lt;"&amp;Assumptions!$A$13))</f>
        <v/>
      </c>
    </row>
    <row r="21">
      <c r="A21" s="15">
        <f>IF(Assumptions!$B$13="","",Assumptions!$B$13)</f>
        <v/>
      </c>
      <c r="B21" s="40">
        <f>IF(COUNT('Delinquency Forecast'!$D$5:$D$104)=0,"",SUMIFS('Delinquency Forecast'!$D$5:$D$104,'Delinquency Forecast'!$H$5:$H$104,"&gt;="&amp;Assumptions!$A$13,'Delinquency Forecast'!$H$5:$H$104,"&lt;"&amp;Assumptions!$A$14))</f>
        <v/>
      </c>
      <c r="C21" s="40">
        <f>IF(COUNT('Delinquency Forecast'!$D$5:$D$104)=0,"",SUMIFS('Delinquency Forecast'!$M$5:$M$104,'Delinquency Forecast'!$H$5:$H$104,"&gt;="&amp;Assumptions!$A$13,'Delinquency Forecast'!$H$5:$H$104,"&lt;"&amp;Assumptions!$A$14))</f>
        <v/>
      </c>
    </row>
    <row r="22">
      <c r="A22" s="14">
        <f>IF(Assumptions!$B$14="","",Assumptions!$B$14)</f>
        <v/>
      </c>
      <c r="B22" s="35">
        <f>IF(COUNT('Delinquency Forecast'!$D$5:$D$104)=0,"",SUMIFS('Delinquency Forecast'!$D$5:$D$104,'Delinquency Forecast'!$H$5:$H$104,"&gt;="&amp;Assumptions!$A$14))</f>
        <v/>
      </c>
      <c r="C22" s="35">
        <f>IF(COUNT('Delinquency Forecast'!$D$5:$D$104)=0,"",SUMIFS('Delinquency Forecast'!$M$5:$M$104,'Delinquency Forecast'!$H$5:$H$104,"&gt;="&amp;Assumptions!$A$14))</f>
        <v/>
      </c>
    </row>
  </sheetData>
  <mergeCells count="1">
    <mergeCell ref="A1:J1"/>
  </mergeCells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3" customWidth="1" min="3" max="3"/>
    <col width="18" customWidth="1" min="4" max="4"/>
    <col width="25" customWidth="1" min="5" max="5"/>
    <col width="21" customWidth="1" min="6" max="6"/>
    <col width="13" customWidth="1" min="7" max="7"/>
    <col width="15" customWidth="1" min="8" max="8"/>
    <col width="20" customWidth="1" min="9" max="9"/>
    <col width="19" customWidth="1" min="10" max="10"/>
    <col width="19" customWidth="1" min="11" max="11"/>
    <col width="24" customWidth="1" min="12" max="12"/>
    <col width="18" customWidth="1" min="13" max="13"/>
    <col width="48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 ht="28" customHeight="1">
      <c r="A1" s="1" t="inlineStr">
        <is>
          <t>Self Storage Delinquency Loss Forecast</t>
        </is>
      </c>
    </row>
    <row r="2" ht="30" customHeight="1">
      <c r="A2" s="2" t="inlineStr">
        <is>
          <t>Enter fictional or authorized planning records in highlighted cells. Calculated losses use the visible assumptions and require human review.</t>
        </is>
      </c>
    </row>
    <row r="3"/>
    <row r="4" ht="30" customHeight="1">
      <c r="A4" s="3" t="inlineStr">
        <is>
          <t>Facility</t>
        </is>
      </c>
      <c r="B4" s="3" t="inlineStr">
        <is>
          <t>Unit</t>
        </is>
      </c>
      <c r="C4" s="3" t="inlineStr">
        <is>
          <t>Period</t>
        </is>
      </c>
      <c r="D4" s="3" t="inlineStr">
        <is>
          <t>Delinquent Amount</t>
        </is>
      </c>
      <c r="E4" s="3" t="inlineStr">
        <is>
          <t>Account Owner</t>
        </is>
      </c>
      <c r="F4" s="3" t="inlineStr">
        <is>
          <t>Status</t>
        </is>
      </c>
      <c r="G4" s="3" t="inlineStr">
        <is>
          <t>Due Date</t>
        </is>
      </c>
      <c r="H4" s="3" t="inlineStr">
        <is>
          <t>Days Past Due</t>
        </is>
      </c>
      <c r="I4" s="3" t="inlineStr">
        <is>
          <t>Collection Probability</t>
        </is>
      </c>
      <c r="J4" s="3" t="inlineStr">
        <is>
          <t>Auction Recovery %</t>
        </is>
      </c>
      <c r="K4" s="3" t="inlineStr">
        <is>
          <t>Expected Collection</t>
        </is>
      </c>
      <c r="L4" s="3" t="inlineStr">
        <is>
          <t>Expected Auction Recovery</t>
        </is>
      </c>
      <c r="M4" s="3" t="inlineStr">
        <is>
          <t>Forecast Loss</t>
        </is>
      </c>
      <c r="N4" s="3" t="inlineStr">
        <is>
          <t>Notes</t>
        </is>
      </c>
      <c r="P4" t="inlineStr">
        <is>
          <t>Facility Helper</t>
        </is>
      </c>
      <c r="Q4" t="inlineStr">
        <is>
          <t>Owner Helper</t>
        </is>
      </c>
      <c r="R4" t="inlineStr">
        <is>
          <t>Status Helper</t>
        </is>
      </c>
      <c r="S4" t="inlineStr">
        <is>
          <t>Limit Helper</t>
        </is>
      </c>
    </row>
    <row r="5">
      <c r="A5" s="17" t="inlineStr">
        <is>
          <t>Fictional Pine Lantern Storage</t>
        </is>
      </c>
      <c r="B5" s="17" t="inlineStr">
        <is>
          <t>DEMO-A001</t>
        </is>
      </c>
      <c r="C5" s="41" t="n">
        <v>46266</v>
      </c>
      <c r="D5" s="42" t="n">
        <v>185</v>
      </c>
      <c r="E5" s="17" t="inlineStr">
        <is>
          <t>Fictional Avery Lane</t>
        </is>
      </c>
      <c r="F5" s="20" t="inlineStr">
        <is>
          <t>Open</t>
        </is>
      </c>
      <c r="G5" s="41" t="n">
        <v>46277</v>
      </c>
      <c r="H5" s="21">
        <f>IF(OR($G5="",$D5="",Assumptions!$B$4=""),"",MAX(0,Assumptions!$B$4-$G5))</f>
        <v/>
      </c>
      <c r="I5" s="43">
        <f>IF($H5="","",IFERROR(VLOOKUP($H5,Assumptions!$A$10:$D$14,3,TRUE),""))</f>
        <v/>
      </c>
      <c r="J5" s="43">
        <f>IF($H5="","",IFERROR(VLOOKUP($H5,Assumptions!$A$10:$D$14,4,TRUE),""))</f>
        <v/>
      </c>
      <c r="K5" s="40">
        <f>IF(OR($D5="",$I5=""),"",MAX(0,$D5*$I5))</f>
        <v/>
      </c>
      <c r="L5" s="40">
        <f>IF(OR($D5="",$I5="",$J5=""),"",MAX(0,($D5-$K5)*$J5))</f>
        <v/>
      </c>
      <c r="M5" s="40">
        <f>IF($D5="","",MAX(0,$D5-IF($K5="",0,$K5)-IF($L5="",0,$L5)))</f>
        <v/>
      </c>
      <c r="N5" s="23" t="inlineStr">
        <is>
          <t>Fictional boundary example: due on the as-of date.</t>
        </is>
      </c>
      <c r="P5">
        <f>Assumptions!$F$10</f>
        <v/>
      </c>
      <c r="Q5">
        <f>Assumptions!$H$10</f>
        <v/>
      </c>
      <c r="R5">
        <f>Assumptions!$J$10</f>
        <v/>
      </c>
      <c r="S5">
        <f>Assumptions!$B$5</f>
        <v/>
      </c>
    </row>
    <row r="6">
      <c r="A6" s="17" t="inlineStr">
        <is>
          <t>Fictional Blue Mesa Storage</t>
        </is>
      </c>
      <c r="B6" s="17" t="inlineStr">
        <is>
          <t>DEMO-B002</t>
        </is>
      </c>
      <c r="C6" s="41" t="n">
        <v>46266</v>
      </c>
      <c r="D6" s="42" t="n">
        <v>240</v>
      </c>
      <c r="E6" s="17" t="inlineStr">
        <is>
          <t>Fictional Jordan Pike</t>
        </is>
      </c>
      <c r="F6" s="20" t="inlineStr">
        <is>
          <t>Open</t>
        </is>
      </c>
      <c r="G6" s="41" t="n">
        <v>46247</v>
      </c>
      <c r="H6" s="24">
        <f>IF(OR($G6="",$D6="",Assumptions!$B$4=""),"",MAX(0,Assumptions!$B$4-$G6))</f>
        <v/>
      </c>
      <c r="I6" s="44">
        <f>IF($H6="","",IFERROR(VLOOKUP($H6,Assumptions!$A$10:$D$14,3,TRUE),""))</f>
        <v/>
      </c>
      <c r="J6" s="44">
        <f>IF($H6="","",IFERROR(VLOOKUP($H6,Assumptions!$A$10:$D$14,4,TRUE),""))</f>
        <v/>
      </c>
      <c r="K6" s="35">
        <f>IF(OR($D6="",$I6=""),"",MAX(0,$D6*$I6))</f>
        <v/>
      </c>
      <c r="L6" s="35">
        <f>IF(OR($D6="",$I6="",$J6=""),"",MAX(0,($D6-$K6)*$J6))</f>
        <v/>
      </c>
      <c r="M6" s="35">
        <f>IF($D6="","",MAX(0,$D6-IF($K6="",0,$K6)-IF($L6="",0,$L6)))</f>
        <v/>
      </c>
      <c r="N6" s="23" t="inlineStr">
        <is>
          <t>Fictional boundary example: 30 days past due.</t>
        </is>
      </c>
      <c r="P6">
        <f>Assumptions!$F$11</f>
        <v/>
      </c>
      <c r="Q6">
        <f>Assumptions!$H$11</f>
        <v/>
      </c>
      <c r="R6">
        <f>Assumptions!$J$11</f>
        <v/>
      </c>
      <c r="S6">
        <f>Assumptions!$B$6</f>
        <v/>
      </c>
    </row>
    <row r="7">
      <c r="A7" s="17" t="inlineStr">
        <is>
          <t>Fictional Harbor Kite Storage</t>
        </is>
      </c>
      <c r="B7" s="17" t="inlineStr">
        <is>
          <t>DEMO-C003</t>
        </is>
      </c>
      <c r="C7" s="41" t="n">
        <v>46266</v>
      </c>
      <c r="D7" s="42" t="n">
        <v>310</v>
      </c>
      <c r="E7" s="17" t="inlineStr">
        <is>
          <t>Fictional Casey Moss</t>
        </is>
      </c>
      <c r="F7" s="20" t="inlineStr">
        <is>
          <t>Payment arrangement</t>
        </is>
      </c>
      <c r="G7" s="41" t="n">
        <v>46246</v>
      </c>
      <c r="H7" s="21">
        <f>IF(OR($G7="",$D7="",Assumptions!$B$4=""),"",MAX(0,Assumptions!$B$4-$G7))</f>
        <v/>
      </c>
      <c r="I7" s="43">
        <f>IF($H7="","",IFERROR(VLOOKUP($H7,Assumptions!$A$10:$D$14,3,TRUE),""))</f>
        <v/>
      </c>
      <c r="J7" s="43">
        <f>IF($H7="","",IFERROR(VLOOKUP($H7,Assumptions!$A$10:$D$14,4,TRUE),""))</f>
        <v/>
      </c>
      <c r="K7" s="40">
        <f>IF(OR($D7="",$I7=""),"",MAX(0,$D7*$I7))</f>
        <v/>
      </c>
      <c r="L7" s="40">
        <f>IF(OR($D7="",$I7="",$J7=""),"",MAX(0,($D7-$K7)*$J7))</f>
        <v/>
      </c>
      <c r="M7" s="40">
        <f>IF($D7="","",MAX(0,$D7-IF($K7="",0,$K7)-IF($L7="",0,$L7)))</f>
        <v/>
      </c>
      <c r="N7" s="23" t="inlineStr">
        <is>
          <t>Fictional boundary example: 31 days past due.</t>
        </is>
      </c>
      <c r="P7">
        <f>Assumptions!$F$12</f>
        <v/>
      </c>
      <c r="Q7">
        <f>Assumptions!$H$12</f>
        <v/>
      </c>
      <c r="R7">
        <f>Assumptions!$J$12</f>
        <v/>
      </c>
      <c r="S7">
        <f>DATE(YEAR(Assumptions!$B$4)-10,1,1)</f>
        <v/>
      </c>
    </row>
    <row r="8">
      <c r="A8" s="17" t="inlineStr">
        <is>
          <t>Fictional Pine Lantern Storage</t>
        </is>
      </c>
      <c r="B8" s="17" t="inlineStr">
        <is>
          <t>DEMO-A004</t>
        </is>
      </c>
      <c r="C8" s="41" t="n">
        <v>46266</v>
      </c>
      <c r="D8" s="42" t="n">
        <v>425</v>
      </c>
      <c r="E8" s="17" t="inlineStr">
        <is>
          <t>Fictional Riley Vale</t>
        </is>
      </c>
      <c r="F8" s="20" t="inlineStr">
        <is>
          <t>Open</t>
        </is>
      </c>
      <c r="G8" s="41" t="n">
        <v>46217</v>
      </c>
      <c r="H8" s="24">
        <f>IF(OR($G8="",$D8="",Assumptions!$B$4=""),"",MAX(0,Assumptions!$B$4-$G8))</f>
        <v/>
      </c>
      <c r="I8" s="44">
        <f>IF($H8="","",IFERROR(VLOOKUP($H8,Assumptions!$A$10:$D$14,3,TRUE),""))</f>
        <v/>
      </c>
      <c r="J8" s="44">
        <f>IF($H8="","",IFERROR(VLOOKUP($H8,Assumptions!$A$10:$D$14,4,TRUE),""))</f>
        <v/>
      </c>
      <c r="K8" s="35">
        <f>IF(OR($D8="",$I8=""),"",MAX(0,$D8*$I8))</f>
        <v/>
      </c>
      <c r="L8" s="35">
        <f>IF(OR($D8="",$I8="",$J8=""),"",MAX(0,($D8-$K8)*$J8))</f>
        <v/>
      </c>
      <c r="M8" s="35">
        <f>IF($D8="","",MAX(0,$D8-IF($K8="",0,$K8)-IF($L8="",0,$L8)))</f>
        <v/>
      </c>
      <c r="N8" s="23" t="inlineStr">
        <is>
          <t>Fictional boundary example: 60 days past due.</t>
        </is>
      </c>
      <c r="Q8">
        <f>Assumptions!$H$13</f>
        <v/>
      </c>
      <c r="R8">
        <f>Assumptions!$J$13</f>
        <v/>
      </c>
      <c r="S8">
        <f>Assumptions!$B$4</f>
        <v/>
      </c>
    </row>
    <row r="9">
      <c r="A9" s="17" t="inlineStr">
        <is>
          <t>Fictional Blue Mesa Storage</t>
        </is>
      </c>
      <c r="B9" s="17" t="inlineStr">
        <is>
          <t>DEMO-B005</t>
        </is>
      </c>
      <c r="C9" s="41" t="n">
        <v>46266</v>
      </c>
      <c r="D9" s="42" t="n">
        <v>515</v>
      </c>
      <c r="E9" s="17" t="inlineStr">
        <is>
          <t>Fictional Avery Lane</t>
        </is>
      </c>
      <c r="F9" s="20" t="inlineStr">
        <is>
          <t>Payment arrangement</t>
        </is>
      </c>
      <c r="G9" s="41" t="n">
        <v>46216</v>
      </c>
      <c r="H9" s="21">
        <f>IF(OR($G9="",$D9="",Assumptions!$B$4=""),"",MAX(0,Assumptions!$B$4-$G9))</f>
        <v/>
      </c>
      <c r="I9" s="43">
        <f>IF($H9="","",IFERROR(VLOOKUP($H9,Assumptions!$A$10:$D$14,3,TRUE),""))</f>
        <v/>
      </c>
      <c r="J9" s="43">
        <f>IF($H9="","",IFERROR(VLOOKUP($H9,Assumptions!$A$10:$D$14,4,TRUE),""))</f>
        <v/>
      </c>
      <c r="K9" s="40">
        <f>IF(OR($D9="",$I9=""),"",MAX(0,$D9*$I9))</f>
        <v/>
      </c>
      <c r="L9" s="40">
        <f>IF(OR($D9="",$I9="",$J9=""),"",MAX(0,($D9-$K9)*$J9))</f>
        <v/>
      </c>
      <c r="M9" s="40">
        <f>IF($D9="","",MAX(0,$D9-IF($K9="",0,$K9)-IF($L9="",0,$L9)))</f>
        <v/>
      </c>
      <c r="N9" s="23" t="inlineStr">
        <is>
          <t>Fictional boundary example: 61 days past due.</t>
        </is>
      </c>
    </row>
    <row r="10">
      <c r="A10" s="17" t="inlineStr">
        <is>
          <t>Fictional Harbor Kite Storage</t>
        </is>
      </c>
      <c r="B10" s="17" t="inlineStr">
        <is>
          <t>DEMO-C006</t>
        </is>
      </c>
      <c r="C10" s="41" t="n">
        <v>46266</v>
      </c>
      <c r="D10" s="42" t="n">
        <v>680</v>
      </c>
      <c r="E10" s="17" t="inlineStr">
        <is>
          <t>Fictional Jordan Pike</t>
        </is>
      </c>
      <c r="F10" s="20" t="inlineStr">
        <is>
          <t>Auction review</t>
        </is>
      </c>
      <c r="G10" s="41" t="n">
        <v>46187</v>
      </c>
      <c r="H10" s="24">
        <f>IF(OR($G10="",$D10="",Assumptions!$B$4=""),"",MAX(0,Assumptions!$B$4-$G10))</f>
        <v/>
      </c>
      <c r="I10" s="44">
        <f>IF($H10="","",IFERROR(VLOOKUP($H10,Assumptions!$A$10:$D$14,3,TRUE),""))</f>
        <v/>
      </c>
      <c r="J10" s="44">
        <f>IF($H10="","",IFERROR(VLOOKUP($H10,Assumptions!$A$10:$D$14,4,TRUE),""))</f>
        <v/>
      </c>
      <c r="K10" s="35">
        <f>IF(OR($D10="",$I10=""),"",MAX(0,$D10*$I10))</f>
        <v/>
      </c>
      <c r="L10" s="35">
        <f>IF(OR($D10="",$I10="",$J10=""),"",MAX(0,($D10-$K10)*$J10))</f>
        <v/>
      </c>
      <c r="M10" s="35">
        <f>IF($D10="","",MAX(0,$D10-IF($K10="",0,$K10)-IF($L10="",0,$L10)))</f>
        <v/>
      </c>
      <c r="N10" s="23" t="inlineStr">
        <is>
          <t>Fictional boundary example: 90 days past due.</t>
        </is>
      </c>
    </row>
    <row r="11">
      <c r="A11" s="17" t="inlineStr">
        <is>
          <t>Fictional Pine Lantern Storage</t>
        </is>
      </c>
      <c r="B11" s="17" t="inlineStr">
        <is>
          <t>DEMO-A007</t>
        </is>
      </c>
      <c r="C11" s="41" t="n">
        <v>46266</v>
      </c>
      <c r="D11" s="42" t="n">
        <v>795</v>
      </c>
      <c r="E11" s="17" t="inlineStr">
        <is>
          <t>Fictional Casey Moss</t>
        </is>
      </c>
      <c r="F11" s="20" t="inlineStr">
        <is>
          <t>Manager review</t>
        </is>
      </c>
      <c r="G11" s="41" t="n">
        <v>46186</v>
      </c>
      <c r="H11" s="21">
        <f>IF(OR($G11="",$D11="",Assumptions!$B$4=""),"",MAX(0,Assumptions!$B$4-$G11))</f>
        <v/>
      </c>
      <c r="I11" s="43">
        <f>IF($H11="","",IFERROR(VLOOKUP($H11,Assumptions!$A$10:$D$14,3,TRUE),""))</f>
        <v/>
      </c>
      <c r="J11" s="43">
        <f>IF($H11="","",IFERROR(VLOOKUP($H11,Assumptions!$A$10:$D$14,4,TRUE),""))</f>
        <v/>
      </c>
      <c r="K11" s="40">
        <f>IF(OR($D11="",$I11=""),"",MAX(0,$D11*$I11))</f>
        <v/>
      </c>
      <c r="L11" s="40">
        <f>IF(OR($D11="",$I11="",$J11=""),"",MAX(0,($D11-$K11)*$J11))</f>
        <v/>
      </c>
      <c r="M11" s="40">
        <f>IF($D11="","",MAX(0,$D11-IF($K11="",0,$K11)-IF($L11="",0,$L11)))</f>
        <v/>
      </c>
      <c r="N11" s="23" t="inlineStr">
        <is>
          <t>Fictional boundary example: 91 days past due.</t>
        </is>
      </c>
    </row>
    <row r="12">
      <c r="A12" s="17" t="inlineStr">
        <is>
          <t>Fictional Blue Mesa Storage</t>
        </is>
      </c>
      <c r="B12" s="17" t="inlineStr">
        <is>
          <t>DEMO-B008</t>
        </is>
      </c>
      <c r="C12" s="41" t="n">
        <v>46266</v>
      </c>
      <c r="D12" s="42" t="n">
        <v>920</v>
      </c>
      <c r="E12" s="17" t="inlineStr">
        <is>
          <t>Fictional Riley Vale</t>
        </is>
      </c>
      <c r="F12" s="20" t="inlineStr">
        <is>
          <t>Auction review</t>
        </is>
      </c>
      <c r="G12" s="41" t="n">
        <v>46157</v>
      </c>
      <c r="H12" s="24">
        <f>IF(OR($G12="",$D12="",Assumptions!$B$4=""),"",MAX(0,Assumptions!$B$4-$G12))</f>
        <v/>
      </c>
      <c r="I12" s="44">
        <f>IF($H12="","",IFERROR(VLOOKUP($H12,Assumptions!$A$10:$D$14,3,TRUE),""))</f>
        <v/>
      </c>
      <c r="J12" s="44">
        <f>IF($H12="","",IFERROR(VLOOKUP($H12,Assumptions!$A$10:$D$14,4,TRUE),""))</f>
        <v/>
      </c>
      <c r="K12" s="35">
        <f>IF(OR($D12="",$I12=""),"",MAX(0,$D12*$I12))</f>
        <v/>
      </c>
      <c r="L12" s="35">
        <f>IF(OR($D12="",$I12="",$J12=""),"",MAX(0,($D12-$K12)*$J12))</f>
        <v/>
      </c>
      <c r="M12" s="35">
        <f>IF($D12="","",MAX(0,$D12-IF($K12="",0,$K12)-IF($L12="",0,$L12)))</f>
        <v/>
      </c>
      <c r="N12" s="23" t="inlineStr">
        <is>
          <t>Fictional boundary example: 120 days past due.</t>
        </is>
      </c>
    </row>
    <row r="13">
      <c r="A13" s="17" t="inlineStr">
        <is>
          <t>Fictional Harbor Kite Storage</t>
        </is>
      </c>
      <c r="B13" s="17" t="inlineStr">
        <is>
          <t>DEMO-C009</t>
        </is>
      </c>
      <c r="C13" s="41" t="n">
        <v>46266</v>
      </c>
      <c r="D13" s="42" t="n">
        <v>1125</v>
      </c>
      <c r="E13" s="17" t="inlineStr">
        <is>
          <t>Fictional Avery Lane</t>
        </is>
      </c>
      <c r="F13" s="20" t="inlineStr">
        <is>
          <t>Manager review</t>
        </is>
      </c>
      <c r="G13" s="41" t="n">
        <v>46156</v>
      </c>
      <c r="H13" s="21">
        <f>IF(OR($G13="",$D13="",Assumptions!$B$4=""),"",MAX(0,Assumptions!$B$4-$G13))</f>
        <v/>
      </c>
      <c r="I13" s="43">
        <f>IF($H13="","",IFERROR(VLOOKUP($H13,Assumptions!$A$10:$D$14,3,TRUE),""))</f>
        <v/>
      </c>
      <c r="J13" s="43">
        <f>IF($H13="","",IFERROR(VLOOKUP($H13,Assumptions!$A$10:$D$14,4,TRUE),""))</f>
        <v/>
      </c>
      <c r="K13" s="40">
        <f>IF(OR($D13="",$I13=""),"",MAX(0,$D13*$I13))</f>
        <v/>
      </c>
      <c r="L13" s="40">
        <f>IF(OR($D13="",$I13="",$J13=""),"",MAX(0,($D13-$K13)*$J13))</f>
        <v/>
      </c>
      <c r="M13" s="40">
        <f>IF($D13="","",MAX(0,$D13-IF($K13="",0,$K13)-IF($L13="",0,$L13)))</f>
        <v/>
      </c>
      <c r="N13" s="23" t="inlineStr">
        <is>
          <t>Fictional boundary example: 121 days past due.</t>
        </is>
      </c>
    </row>
    <row r="14">
      <c r="A14" s="17" t="inlineStr">
        <is>
          <t>Fictional Pine Lantern Storage</t>
        </is>
      </c>
      <c r="B14" s="17" t="inlineStr">
        <is>
          <t>DEMO-A010</t>
        </is>
      </c>
      <c r="C14" s="41" t="n">
        <v>46266</v>
      </c>
      <c r="D14" s="42" t="n">
        <v>1480</v>
      </c>
      <c r="E14" s="17" t="inlineStr">
        <is>
          <t>Fictional Jordan Pike</t>
        </is>
      </c>
      <c r="F14" s="20" t="inlineStr">
        <is>
          <t>Manager review</t>
        </is>
      </c>
      <c r="G14" s="41" t="n">
        <v>46097</v>
      </c>
      <c r="H14" s="24">
        <f>IF(OR($G14="",$D14="",Assumptions!$B$4=""),"",MAX(0,Assumptions!$B$4-$G14))</f>
        <v/>
      </c>
      <c r="I14" s="44">
        <f>IF($H14="","",IFERROR(VLOOKUP($H14,Assumptions!$A$10:$D$14,3,TRUE),""))</f>
        <v/>
      </c>
      <c r="J14" s="44">
        <f>IF($H14="","",IFERROR(VLOOKUP($H14,Assumptions!$A$10:$D$14,4,TRUE),""))</f>
        <v/>
      </c>
      <c r="K14" s="35">
        <f>IF(OR($D14="",$I14=""),"",MAX(0,$D14*$I14))</f>
        <v/>
      </c>
      <c r="L14" s="35">
        <f>IF(OR($D14="",$I14="",$J14=""),"",MAX(0,($D14-$K14)*$J14))</f>
        <v/>
      </c>
      <c r="M14" s="35">
        <f>IF($D14="","",MAX(0,$D14-IF($K14="",0,$K14)-IF($L14="",0,$L14)))</f>
        <v/>
      </c>
      <c r="N14" s="23" t="inlineStr">
        <is>
          <t>Fictional older-balance example for human review.</t>
        </is>
      </c>
    </row>
    <row r="15">
      <c r="A15" s="17" t="n"/>
      <c r="B15" s="17" t="n"/>
      <c r="C15" s="41" t="n"/>
      <c r="D15" s="42" t="n"/>
      <c r="E15" s="17" t="n"/>
      <c r="F15" s="20" t="n"/>
      <c r="G15" s="41" t="n"/>
      <c r="H15" s="21">
        <f>IF(OR($G15="",$D15="",Assumptions!$B$4=""),"",MAX(0,Assumptions!$B$4-$G15))</f>
        <v/>
      </c>
      <c r="I15" s="43">
        <f>IF($H15="","",IFERROR(VLOOKUP($H15,Assumptions!$A$10:$D$14,3,TRUE),""))</f>
        <v/>
      </c>
      <c r="J15" s="43">
        <f>IF($H15="","",IFERROR(VLOOKUP($H15,Assumptions!$A$10:$D$14,4,TRUE),""))</f>
        <v/>
      </c>
      <c r="K15" s="40">
        <f>IF(OR($D15="",$I15=""),"",MAX(0,$D15*$I15))</f>
        <v/>
      </c>
      <c r="L15" s="40">
        <f>IF(OR($D15="",$I15="",$J15=""),"",MAX(0,($D15-$K15)*$J15))</f>
        <v/>
      </c>
      <c r="M15" s="40">
        <f>IF($D15="","",MAX(0,$D15-IF($K15="",0,$K15)-IF($L15="",0,$L15)))</f>
        <v/>
      </c>
      <c r="N15" s="23" t="n"/>
    </row>
    <row r="16">
      <c r="A16" s="17" t="n"/>
      <c r="B16" s="17" t="n"/>
      <c r="C16" s="41" t="n"/>
      <c r="D16" s="42" t="n"/>
      <c r="E16" s="17" t="n"/>
      <c r="F16" s="20" t="n"/>
      <c r="G16" s="41" t="n"/>
      <c r="H16" s="24">
        <f>IF(OR($G16="",$D16="",Assumptions!$B$4=""),"",MAX(0,Assumptions!$B$4-$G16))</f>
        <v/>
      </c>
      <c r="I16" s="44">
        <f>IF($H16="","",IFERROR(VLOOKUP($H16,Assumptions!$A$10:$D$14,3,TRUE),""))</f>
        <v/>
      </c>
      <c r="J16" s="44">
        <f>IF($H16="","",IFERROR(VLOOKUP($H16,Assumptions!$A$10:$D$14,4,TRUE),""))</f>
        <v/>
      </c>
      <c r="K16" s="35">
        <f>IF(OR($D16="",$I16=""),"",MAX(0,$D16*$I16))</f>
        <v/>
      </c>
      <c r="L16" s="35">
        <f>IF(OR($D16="",$I16="",$J16=""),"",MAX(0,($D16-$K16)*$J16))</f>
        <v/>
      </c>
      <c r="M16" s="35">
        <f>IF($D16="","",MAX(0,$D16-IF($K16="",0,$K16)-IF($L16="",0,$L16)))</f>
        <v/>
      </c>
      <c r="N16" s="23" t="n"/>
    </row>
    <row r="17">
      <c r="A17" s="17" t="n"/>
      <c r="B17" s="17" t="n"/>
      <c r="C17" s="41" t="n"/>
      <c r="D17" s="42" t="n"/>
      <c r="E17" s="17" t="n"/>
      <c r="F17" s="20" t="n"/>
      <c r="G17" s="41" t="n"/>
      <c r="H17" s="21">
        <f>IF(OR($G17="",$D17="",Assumptions!$B$4=""),"",MAX(0,Assumptions!$B$4-$G17))</f>
        <v/>
      </c>
      <c r="I17" s="43">
        <f>IF($H17="","",IFERROR(VLOOKUP($H17,Assumptions!$A$10:$D$14,3,TRUE),""))</f>
        <v/>
      </c>
      <c r="J17" s="43">
        <f>IF($H17="","",IFERROR(VLOOKUP($H17,Assumptions!$A$10:$D$14,4,TRUE),""))</f>
        <v/>
      </c>
      <c r="K17" s="40">
        <f>IF(OR($D17="",$I17=""),"",MAX(0,$D17*$I17))</f>
        <v/>
      </c>
      <c r="L17" s="40">
        <f>IF(OR($D17="",$I17="",$J17=""),"",MAX(0,($D17-$K17)*$J17))</f>
        <v/>
      </c>
      <c r="M17" s="40">
        <f>IF($D17="","",MAX(0,$D17-IF($K17="",0,$K17)-IF($L17="",0,$L17)))</f>
        <v/>
      </c>
      <c r="N17" s="23" t="n"/>
    </row>
    <row r="18">
      <c r="A18" s="17" t="n"/>
      <c r="B18" s="17" t="n"/>
      <c r="C18" s="41" t="n"/>
      <c r="D18" s="42" t="n"/>
      <c r="E18" s="17" t="n"/>
      <c r="F18" s="20" t="n"/>
      <c r="G18" s="41" t="n"/>
      <c r="H18" s="24">
        <f>IF(OR($G18="",$D18="",Assumptions!$B$4=""),"",MAX(0,Assumptions!$B$4-$G18))</f>
        <v/>
      </c>
      <c r="I18" s="44">
        <f>IF($H18="","",IFERROR(VLOOKUP($H18,Assumptions!$A$10:$D$14,3,TRUE),""))</f>
        <v/>
      </c>
      <c r="J18" s="44">
        <f>IF($H18="","",IFERROR(VLOOKUP($H18,Assumptions!$A$10:$D$14,4,TRUE),""))</f>
        <v/>
      </c>
      <c r="K18" s="35">
        <f>IF(OR($D18="",$I18=""),"",MAX(0,$D18*$I18))</f>
        <v/>
      </c>
      <c r="L18" s="35">
        <f>IF(OR($D18="",$I18="",$J18=""),"",MAX(0,($D18-$K18)*$J18))</f>
        <v/>
      </c>
      <c r="M18" s="35">
        <f>IF($D18="","",MAX(0,$D18-IF($K18="",0,$K18)-IF($L18="",0,$L18)))</f>
        <v/>
      </c>
      <c r="N18" s="23" t="n"/>
    </row>
    <row r="19">
      <c r="A19" s="17" t="n"/>
      <c r="B19" s="17" t="n"/>
      <c r="C19" s="41" t="n"/>
      <c r="D19" s="42" t="n"/>
      <c r="E19" s="17" t="n"/>
      <c r="F19" s="20" t="n"/>
      <c r="G19" s="41" t="n"/>
      <c r="H19" s="21">
        <f>IF(OR($G19="",$D19="",Assumptions!$B$4=""),"",MAX(0,Assumptions!$B$4-$G19))</f>
        <v/>
      </c>
      <c r="I19" s="43">
        <f>IF($H19="","",IFERROR(VLOOKUP($H19,Assumptions!$A$10:$D$14,3,TRUE),""))</f>
        <v/>
      </c>
      <c r="J19" s="43">
        <f>IF($H19="","",IFERROR(VLOOKUP($H19,Assumptions!$A$10:$D$14,4,TRUE),""))</f>
        <v/>
      </c>
      <c r="K19" s="40">
        <f>IF(OR($D19="",$I19=""),"",MAX(0,$D19*$I19))</f>
        <v/>
      </c>
      <c r="L19" s="40">
        <f>IF(OR($D19="",$I19="",$J19=""),"",MAX(0,($D19-$K19)*$J19))</f>
        <v/>
      </c>
      <c r="M19" s="40">
        <f>IF($D19="","",MAX(0,$D19-IF($K19="",0,$K19)-IF($L19="",0,$L19)))</f>
        <v/>
      </c>
      <c r="N19" s="23" t="n"/>
    </row>
    <row r="20">
      <c r="A20" s="17" t="n"/>
      <c r="B20" s="17" t="n"/>
      <c r="C20" s="41" t="n"/>
      <c r="D20" s="42" t="n"/>
      <c r="E20" s="17" t="n"/>
      <c r="F20" s="20" t="n"/>
      <c r="G20" s="41" t="n"/>
      <c r="H20" s="24">
        <f>IF(OR($G20="",$D20="",Assumptions!$B$4=""),"",MAX(0,Assumptions!$B$4-$G20))</f>
        <v/>
      </c>
      <c r="I20" s="44">
        <f>IF($H20="","",IFERROR(VLOOKUP($H20,Assumptions!$A$10:$D$14,3,TRUE),""))</f>
        <v/>
      </c>
      <c r="J20" s="44">
        <f>IF($H20="","",IFERROR(VLOOKUP($H20,Assumptions!$A$10:$D$14,4,TRUE),""))</f>
        <v/>
      </c>
      <c r="K20" s="35">
        <f>IF(OR($D20="",$I20=""),"",MAX(0,$D20*$I20))</f>
        <v/>
      </c>
      <c r="L20" s="35">
        <f>IF(OR($D20="",$I20="",$J20=""),"",MAX(0,($D20-$K20)*$J20))</f>
        <v/>
      </c>
      <c r="M20" s="35">
        <f>IF($D20="","",MAX(0,$D20-IF($K20="",0,$K20)-IF($L20="",0,$L20)))</f>
        <v/>
      </c>
      <c r="N20" s="23" t="n"/>
    </row>
    <row r="21">
      <c r="A21" s="17" t="n"/>
      <c r="B21" s="17" t="n"/>
      <c r="C21" s="41" t="n"/>
      <c r="D21" s="42" t="n"/>
      <c r="E21" s="17" t="n"/>
      <c r="F21" s="20" t="n"/>
      <c r="G21" s="41" t="n"/>
      <c r="H21" s="21">
        <f>IF(OR($G21="",$D21="",Assumptions!$B$4=""),"",MAX(0,Assumptions!$B$4-$G21))</f>
        <v/>
      </c>
      <c r="I21" s="43">
        <f>IF($H21="","",IFERROR(VLOOKUP($H21,Assumptions!$A$10:$D$14,3,TRUE),""))</f>
        <v/>
      </c>
      <c r="J21" s="43">
        <f>IF($H21="","",IFERROR(VLOOKUP($H21,Assumptions!$A$10:$D$14,4,TRUE),""))</f>
        <v/>
      </c>
      <c r="K21" s="40">
        <f>IF(OR($D21="",$I21=""),"",MAX(0,$D21*$I21))</f>
        <v/>
      </c>
      <c r="L21" s="40">
        <f>IF(OR($D21="",$I21="",$J21=""),"",MAX(0,($D21-$K21)*$J21))</f>
        <v/>
      </c>
      <c r="M21" s="40">
        <f>IF($D21="","",MAX(0,$D21-IF($K21="",0,$K21)-IF($L21="",0,$L21)))</f>
        <v/>
      </c>
      <c r="N21" s="23" t="n"/>
    </row>
    <row r="22">
      <c r="A22" s="17" t="n"/>
      <c r="B22" s="17" t="n"/>
      <c r="C22" s="41" t="n"/>
      <c r="D22" s="42" t="n"/>
      <c r="E22" s="17" t="n"/>
      <c r="F22" s="20" t="n"/>
      <c r="G22" s="41" t="n"/>
      <c r="H22" s="24">
        <f>IF(OR($G22="",$D22="",Assumptions!$B$4=""),"",MAX(0,Assumptions!$B$4-$G22))</f>
        <v/>
      </c>
      <c r="I22" s="44">
        <f>IF($H22="","",IFERROR(VLOOKUP($H22,Assumptions!$A$10:$D$14,3,TRUE),""))</f>
        <v/>
      </c>
      <c r="J22" s="44">
        <f>IF($H22="","",IFERROR(VLOOKUP($H22,Assumptions!$A$10:$D$14,4,TRUE),""))</f>
        <v/>
      </c>
      <c r="K22" s="35">
        <f>IF(OR($D22="",$I22=""),"",MAX(0,$D22*$I22))</f>
        <v/>
      </c>
      <c r="L22" s="35">
        <f>IF(OR($D22="",$I22="",$J22=""),"",MAX(0,($D22-$K22)*$J22))</f>
        <v/>
      </c>
      <c r="M22" s="35">
        <f>IF($D22="","",MAX(0,$D22-IF($K22="",0,$K22)-IF($L22="",0,$L22)))</f>
        <v/>
      </c>
      <c r="N22" s="23" t="n"/>
    </row>
    <row r="23">
      <c r="A23" s="17" t="n"/>
      <c r="B23" s="17" t="n"/>
      <c r="C23" s="41" t="n"/>
      <c r="D23" s="42" t="n"/>
      <c r="E23" s="17" t="n"/>
      <c r="F23" s="20" t="n"/>
      <c r="G23" s="41" t="n"/>
      <c r="H23" s="21">
        <f>IF(OR($G23="",$D23="",Assumptions!$B$4=""),"",MAX(0,Assumptions!$B$4-$G23))</f>
        <v/>
      </c>
      <c r="I23" s="43">
        <f>IF($H23="","",IFERROR(VLOOKUP($H23,Assumptions!$A$10:$D$14,3,TRUE),""))</f>
        <v/>
      </c>
      <c r="J23" s="43">
        <f>IF($H23="","",IFERROR(VLOOKUP($H23,Assumptions!$A$10:$D$14,4,TRUE),""))</f>
        <v/>
      </c>
      <c r="K23" s="40">
        <f>IF(OR($D23="",$I23=""),"",MAX(0,$D23*$I23))</f>
        <v/>
      </c>
      <c r="L23" s="40">
        <f>IF(OR($D23="",$I23="",$J23=""),"",MAX(0,($D23-$K23)*$J23))</f>
        <v/>
      </c>
      <c r="M23" s="40">
        <f>IF($D23="","",MAX(0,$D23-IF($K23="",0,$K23)-IF($L23="",0,$L23)))</f>
        <v/>
      </c>
      <c r="N23" s="23" t="n"/>
    </row>
    <row r="24">
      <c r="A24" s="17" t="n"/>
      <c r="B24" s="17" t="n"/>
      <c r="C24" s="41" t="n"/>
      <c r="D24" s="42" t="n"/>
      <c r="E24" s="17" t="n"/>
      <c r="F24" s="20" t="n"/>
      <c r="G24" s="41" t="n"/>
      <c r="H24" s="24">
        <f>IF(OR($G24="",$D24="",Assumptions!$B$4=""),"",MAX(0,Assumptions!$B$4-$G24))</f>
        <v/>
      </c>
      <c r="I24" s="44">
        <f>IF($H24="","",IFERROR(VLOOKUP($H24,Assumptions!$A$10:$D$14,3,TRUE),""))</f>
        <v/>
      </c>
      <c r="J24" s="44">
        <f>IF($H24="","",IFERROR(VLOOKUP($H24,Assumptions!$A$10:$D$14,4,TRUE),""))</f>
        <v/>
      </c>
      <c r="K24" s="35">
        <f>IF(OR($D24="",$I24=""),"",MAX(0,$D24*$I24))</f>
        <v/>
      </c>
      <c r="L24" s="35">
        <f>IF(OR($D24="",$I24="",$J24=""),"",MAX(0,($D24-$K24)*$J24))</f>
        <v/>
      </c>
      <c r="M24" s="35">
        <f>IF($D24="","",MAX(0,$D24-IF($K24="",0,$K24)-IF($L24="",0,$L24)))</f>
        <v/>
      </c>
      <c r="N24" s="23" t="n"/>
    </row>
    <row r="25">
      <c r="A25" s="17" t="n"/>
      <c r="B25" s="17" t="n"/>
      <c r="C25" s="41" t="n"/>
      <c r="D25" s="42" t="n"/>
      <c r="E25" s="17" t="n"/>
      <c r="F25" s="20" t="n"/>
      <c r="G25" s="41" t="n"/>
      <c r="H25" s="21">
        <f>IF(OR($G25="",$D25="",Assumptions!$B$4=""),"",MAX(0,Assumptions!$B$4-$G25))</f>
        <v/>
      </c>
      <c r="I25" s="43">
        <f>IF($H25="","",IFERROR(VLOOKUP($H25,Assumptions!$A$10:$D$14,3,TRUE),""))</f>
        <v/>
      </c>
      <c r="J25" s="43">
        <f>IF($H25="","",IFERROR(VLOOKUP($H25,Assumptions!$A$10:$D$14,4,TRUE),""))</f>
        <v/>
      </c>
      <c r="K25" s="40">
        <f>IF(OR($D25="",$I25=""),"",MAX(0,$D25*$I25))</f>
        <v/>
      </c>
      <c r="L25" s="40">
        <f>IF(OR($D25="",$I25="",$J25=""),"",MAX(0,($D25-$K25)*$J25))</f>
        <v/>
      </c>
      <c r="M25" s="40">
        <f>IF($D25="","",MAX(0,$D25-IF($K25="",0,$K25)-IF($L25="",0,$L25)))</f>
        <v/>
      </c>
      <c r="N25" s="23" t="n"/>
    </row>
    <row r="26">
      <c r="A26" s="17" t="n"/>
      <c r="B26" s="17" t="n"/>
      <c r="C26" s="41" t="n"/>
      <c r="D26" s="42" t="n"/>
      <c r="E26" s="17" t="n"/>
      <c r="F26" s="20" t="n"/>
      <c r="G26" s="41" t="n"/>
      <c r="H26" s="24">
        <f>IF(OR($G26="",$D26="",Assumptions!$B$4=""),"",MAX(0,Assumptions!$B$4-$G26))</f>
        <v/>
      </c>
      <c r="I26" s="44">
        <f>IF($H26="","",IFERROR(VLOOKUP($H26,Assumptions!$A$10:$D$14,3,TRUE),""))</f>
        <v/>
      </c>
      <c r="J26" s="44">
        <f>IF($H26="","",IFERROR(VLOOKUP($H26,Assumptions!$A$10:$D$14,4,TRUE),""))</f>
        <v/>
      </c>
      <c r="K26" s="35">
        <f>IF(OR($D26="",$I26=""),"",MAX(0,$D26*$I26))</f>
        <v/>
      </c>
      <c r="L26" s="35">
        <f>IF(OR($D26="",$I26="",$J26=""),"",MAX(0,($D26-$K26)*$J26))</f>
        <v/>
      </c>
      <c r="M26" s="35">
        <f>IF($D26="","",MAX(0,$D26-IF($K26="",0,$K26)-IF($L26="",0,$L26)))</f>
        <v/>
      </c>
      <c r="N26" s="23" t="n"/>
    </row>
    <row r="27">
      <c r="A27" s="17" t="n"/>
      <c r="B27" s="17" t="n"/>
      <c r="C27" s="41" t="n"/>
      <c r="D27" s="42" t="n"/>
      <c r="E27" s="17" t="n"/>
      <c r="F27" s="20" t="n"/>
      <c r="G27" s="41" t="n"/>
      <c r="H27" s="21">
        <f>IF(OR($G27="",$D27="",Assumptions!$B$4=""),"",MAX(0,Assumptions!$B$4-$G27))</f>
        <v/>
      </c>
      <c r="I27" s="43">
        <f>IF($H27="","",IFERROR(VLOOKUP($H27,Assumptions!$A$10:$D$14,3,TRUE),""))</f>
        <v/>
      </c>
      <c r="J27" s="43">
        <f>IF($H27="","",IFERROR(VLOOKUP($H27,Assumptions!$A$10:$D$14,4,TRUE),""))</f>
        <v/>
      </c>
      <c r="K27" s="40">
        <f>IF(OR($D27="",$I27=""),"",MAX(0,$D27*$I27))</f>
        <v/>
      </c>
      <c r="L27" s="40">
        <f>IF(OR($D27="",$I27="",$J27=""),"",MAX(0,($D27-$K27)*$J27))</f>
        <v/>
      </c>
      <c r="M27" s="40">
        <f>IF($D27="","",MAX(0,$D27-IF($K27="",0,$K27)-IF($L27="",0,$L27)))</f>
        <v/>
      </c>
      <c r="N27" s="23" t="n"/>
    </row>
    <row r="28">
      <c r="A28" s="17" t="n"/>
      <c r="B28" s="17" t="n"/>
      <c r="C28" s="41" t="n"/>
      <c r="D28" s="42" t="n"/>
      <c r="E28" s="17" t="n"/>
      <c r="F28" s="20" t="n"/>
      <c r="G28" s="41" t="n"/>
      <c r="H28" s="24">
        <f>IF(OR($G28="",$D28="",Assumptions!$B$4=""),"",MAX(0,Assumptions!$B$4-$G28))</f>
        <v/>
      </c>
      <c r="I28" s="44">
        <f>IF($H28="","",IFERROR(VLOOKUP($H28,Assumptions!$A$10:$D$14,3,TRUE),""))</f>
        <v/>
      </c>
      <c r="J28" s="44">
        <f>IF($H28="","",IFERROR(VLOOKUP($H28,Assumptions!$A$10:$D$14,4,TRUE),""))</f>
        <v/>
      </c>
      <c r="K28" s="35">
        <f>IF(OR($D28="",$I28=""),"",MAX(0,$D28*$I28))</f>
        <v/>
      </c>
      <c r="L28" s="35">
        <f>IF(OR($D28="",$I28="",$J28=""),"",MAX(0,($D28-$K28)*$J28))</f>
        <v/>
      </c>
      <c r="M28" s="35">
        <f>IF($D28="","",MAX(0,$D28-IF($K28="",0,$K28)-IF($L28="",0,$L28)))</f>
        <v/>
      </c>
      <c r="N28" s="23" t="n"/>
    </row>
    <row r="29">
      <c r="A29" s="17" t="n"/>
      <c r="B29" s="17" t="n"/>
      <c r="C29" s="41" t="n"/>
      <c r="D29" s="42" t="n"/>
      <c r="E29" s="17" t="n"/>
      <c r="F29" s="20" t="n"/>
      <c r="G29" s="41" t="n"/>
      <c r="H29" s="21">
        <f>IF(OR($G29="",$D29="",Assumptions!$B$4=""),"",MAX(0,Assumptions!$B$4-$G29))</f>
        <v/>
      </c>
      <c r="I29" s="43">
        <f>IF($H29="","",IFERROR(VLOOKUP($H29,Assumptions!$A$10:$D$14,3,TRUE),""))</f>
        <v/>
      </c>
      <c r="J29" s="43">
        <f>IF($H29="","",IFERROR(VLOOKUP($H29,Assumptions!$A$10:$D$14,4,TRUE),""))</f>
        <v/>
      </c>
      <c r="K29" s="40">
        <f>IF(OR($D29="",$I29=""),"",MAX(0,$D29*$I29))</f>
        <v/>
      </c>
      <c r="L29" s="40">
        <f>IF(OR($D29="",$I29="",$J29=""),"",MAX(0,($D29-$K29)*$J29))</f>
        <v/>
      </c>
      <c r="M29" s="40">
        <f>IF($D29="","",MAX(0,$D29-IF($K29="",0,$K29)-IF($L29="",0,$L29)))</f>
        <v/>
      </c>
      <c r="N29" s="23" t="n"/>
    </row>
    <row r="30">
      <c r="A30" s="17" t="n"/>
      <c r="B30" s="17" t="n"/>
      <c r="C30" s="41" t="n"/>
      <c r="D30" s="42" t="n"/>
      <c r="E30" s="17" t="n"/>
      <c r="F30" s="20" t="n"/>
      <c r="G30" s="41" t="n"/>
      <c r="H30" s="24">
        <f>IF(OR($G30="",$D30="",Assumptions!$B$4=""),"",MAX(0,Assumptions!$B$4-$G30))</f>
        <v/>
      </c>
      <c r="I30" s="44">
        <f>IF($H30="","",IFERROR(VLOOKUP($H30,Assumptions!$A$10:$D$14,3,TRUE),""))</f>
        <v/>
      </c>
      <c r="J30" s="44">
        <f>IF($H30="","",IFERROR(VLOOKUP($H30,Assumptions!$A$10:$D$14,4,TRUE),""))</f>
        <v/>
      </c>
      <c r="K30" s="35">
        <f>IF(OR($D30="",$I30=""),"",MAX(0,$D30*$I30))</f>
        <v/>
      </c>
      <c r="L30" s="35">
        <f>IF(OR($D30="",$I30="",$J30=""),"",MAX(0,($D30-$K30)*$J30))</f>
        <v/>
      </c>
      <c r="M30" s="35">
        <f>IF($D30="","",MAX(0,$D30-IF($K30="",0,$K30)-IF($L30="",0,$L30)))</f>
        <v/>
      </c>
      <c r="N30" s="23" t="n"/>
    </row>
    <row r="31">
      <c r="A31" s="17" t="n"/>
      <c r="B31" s="17" t="n"/>
      <c r="C31" s="41" t="n"/>
      <c r="D31" s="42" t="n"/>
      <c r="E31" s="17" t="n"/>
      <c r="F31" s="20" t="n"/>
      <c r="G31" s="41" t="n"/>
      <c r="H31" s="21">
        <f>IF(OR($G31="",$D31="",Assumptions!$B$4=""),"",MAX(0,Assumptions!$B$4-$G31))</f>
        <v/>
      </c>
      <c r="I31" s="43">
        <f>IF($H31="","",IFERROR(VLOOKUP($H31,Assumptions!$A$10:$D$14,3,TRUE),""))</f>
        <v/>
      </c>
      <c r="J31" s="43">
        <f>IF($H31="","",IFERROR(VLOOKUP($H31,Assumptions!$A$10:$D$14,4,TRUE),""))</f>
        <v/>
      </c>
      <c r="K31" s="40">
        <f>IF(OR($D31="",$I31=""),"",MAX(0,$D31*$I31))</f>
        <v/>
      </c>
      <c r="L31" s="40">
        <f>IF(OR($D31="",$I31="",$J31=""),"",MAX(0,($D31-$K31)*$J31))</f>
        <v/>
      </c>
      <c r="M31" s="40">
        <f>IF($D31="","",MAX(0,$D31-IF($K31="",0,$K31)-IF($L31="",0,$L31)))</f>
        <v/>
      </c>
      <c r="N31" s="23" t="n"/>
    </row>
    <row r="32">
      <c r="A32" s="17" t="n"/>
      <c r="B32" s="17" t="n"/>
      <c r="C32" s="41" t="n"/>
      <c r="D32" s="42" t="n"/>
      <c r="E32" s="17" t="n"/>
      <c r="F32" s="20" t="n"/>
      <c r="G32" s="41" t="n"/>
      <c r="H32" s="24">
        <f>IF(OR($G32="",$D32="",Assumptions!$B$4=""),"",MAX(0,Assumptions!$B$4-$G32))</f>
        <v/>
      </c>
      <c r="I32" s="44">
        <f>IF($H32="","",IFERROR(VLOOKUP($H32,Assumptions!$A$10:$D$14,3,TRUE),""))</f>
        <v/>
      </c>
      <c r="J32" s="44">
        <f>IF($H32="","",IFERROR(VLOOKUP($H32,Assumptions!$A$10:$D$14,4,TRUE),""))</f>
        <v/>
      </c>
      <c r="K32" s="35">
        <f>IF(OR($D32="",$I32=""),"",MAX(0,$D32*$I32))</f>
        <v/>
      </c>
      <c r="L32" s="35">
        <f>IF(OR($D32="",$I32="",$J32=""),"",MAX(0,($D32-$K32)*$J32))</f>
        <v/>
      </c>
      <c r="M32" s="35">
        <f>IF($D32="","",MAX(0,$D32-IF($K32="",0,$K32)-IF($L32="",0,$L32)))</f>
        <v/>
      </c>
      <c r="N32" s="23" t="n"/>
    </row>
    <row r="33">
      <c r="A33" s="17" t="n"/>
      <c r="B33" s="17" t="n"/>
      <c r="C33" s="41" t="n"/>
      <c r="D33" s="42" t="n"/>
      <c r="E33" s="17" t="n"/>
      <c r="F33" s="20" t="n"/>
      <c r="G33" s="41" t="n"/>
      <c r="H33" s="21">
        <f>IF(OR($G33="",$D33="",Assumptions!$B$4=""),"",MAX(0,Assumptions!$B$4-$G33))</f>
        <v/>
      </c>
      <c r="I33" s="43">
        <f>IF($H33="","",IFERROR(VLOOKUP($H33,Assumptions!$A$10:$D$14,3,TRUE),""))</f>
        <v/>
      </c>
      <c r="J33" s="43">
        <f>IF($H33="","",IFERROR(VLOOKUP($H33,Assumptions!$A$10:$D$14,4,TRUE),""))</f>
        <v/>
      </c>
      <c r="K33" s="40">
        <f>IF(OR($D33="",$I33=""),"",MAX(0,$D33*$I33))</f>
        <v/>
      </c>
      <c r="L33" s="40">
        <f>IF(OR($D33="",$I33="",$J33=""),"",MAX(0,($D33-$K33)*$J33))</f>
        <v/>
      </c>
      <c r="M33" s="40">
        <f>IF($D33="","",MAX(0,$D33-IF($K33="",0,$K33)-IF($L33="",0,$L33)))</f>
        <v/>
      </c>
      <c r="N33" s="23" t="n"/>
    </row>
    <row r="34">
      <c r="A34" s="17" t="n"/>
      <c r="B34" s="17" t="n"/>
      <c r="C34" s="41" t="n"/>
      <c r="D34" s="42" t="n"/>
      <c r="E34" s="17" t="n"/>
      <c r="F34" s="20" t="n"/>
      <c r="G34" s="41" t="n"/>
      <c r="H34" s="24">
        <f>IF(OR($G34="",$D34="",Assumptions!$B$4=""),"",MAX(0,Assumptions!$B$4-$G34))</f>
        <v/>
      </c>
      <c r="I34" s="44">
        <f>IF($H34="","",IFERROR(VLOOKUP($H34,Assumptions!$A$10:$D$14,3,TRUE),""))</f>
        <v/>
      </c>
      <c r="J34" s="44">
        <f>IF($H34="","",IFERROR(VLOOKUP($H34,Assumptions!$A$10:$D$14,4,TRUE),""))</f>
        <v/>
      </c>
      <c r="K34" s="35">
        <f>IF(OR($D34="",$I34=""),"",MAX(0,$D34*$I34))</f>
        <v/>
      </c>
      <c r="L34" s="35">
        <f>IF(OR($D34="",$I34="",$J34=""),"",MAX(0,($D34-$K34)*$J34))</f>
        <v/>
      </c>
      <c r="M34" s="35">
        <f>IF($D34="","",MAX(0,$D34-IF($K34="",0,$K34)-IF($L34="",0,$L34)))</f>
        <v/>
      </c>
      <c r="N34" s="23" t="n"/>
    </row>
    <row r="35">
      <c r="A35" s="17" t="n"/>
      <c r="B35" s="17" t="n"/>
      <c r="C35" s="41" t="n"/>
      <c r="D35" s="42" t="n"/>
      <c r="E35" s="17" t="n"/>
      <c r="F35" s="20" t="n"/>
      <c r="G35" s="41" t="n"/>
      <c r="H35" s="21">
        <f>IF(OR($G35="",$D35="",Assumptions!$B$4=""),"",MAX(0,Assumptions!$B$4-$G35))</f>
        <v/>
      </c>
      <c r="I35" s="43">
        <f>IF($H35="","",IFERROR(VLOOKUP($H35,Assumptions!$A$10:$D$14,3,TRUE),""))</f>
        <v/>
      </c>
      <c r="J35" s="43">
        <f>IF($H35="","",IFERROR(VLOOKUP($H35,Assumptions!$A$10:$D$14,4,TRUE),""))</f>
        <v/>
      </c>
      <c r="K35" s="40">
        <f>IF(OR($D35="",$I35=""),"",MAX(0,$D35*$I35))</f>
        <v/>
      </c>
      <c r="L35" s="40">
        <f>IF(OR($D35="",$I35="",$J35=""),"",MAX(0,($D35-$K35)*$J35))</f>
        <v/>
      </c>
      <c r="M35" s="40">
        <f>IF($D35="","",MAX(0,$D35-IF($K35="",0,$K35)-IF($L35="",0,$L35)))</f>
        <v/>
      </c>
      <c r="N35" s="23" t="n"/>
    </row>
    <row r="36">
      <c r="A36" s="17" t="n"/>
      <c r="B36" s="17" t="n"/>
      <c r="C36" s="41" t="n"/>
      <c r="D36" s="42" t="n"/>
      <c r="E36" s="17" t="n"/>
      <c r="F36" s="20" t="n"/>
      <c r="G36" s="41" t="n"/>
      <c r="H36" s="24">
        <f>IF(OR($G36="",$D36="",Assumptions!$B$4=""),"",MAX(0,Assumptions!$B$4-$G36))</f>
        <v/>
      </c>
      <c r="I36" s="44">
        <f>IF($H36="","",IFERROR(VLOOKUP($H36,Assumptions!$A$10:$D$14,3,TRUE),""))</f>
        <v/>
      </c>
      <c r="J36" s="44">
        <f>IF($H36="","",IFERROR(VLOOKUP($H36,Assumptions!$A$10:$D$14,4,TRUE),""))</f>
        <v/>
      </c>
      <c r="K36" s="35">
        <f>IF(OR($D36="",$I36=""),"",MAX(0,$D36*$I36))</f>
        <v/>
      </c>
      <c r="L36" s="35">
        <f>IF(OR($D36="",$I36="",$J36=""),"",MAX(0,($D36-$K36)*$J36))</f>
        <v/>
      </c>
      <c r="M36" s="35">
        <f>IF($D36="","",MAX(0,$D36-IF($K36="",0,$K36)-IF($L36="",0,$L36)))</f>
        <v/>
      </c>
      <c r="N36" s="23" t="n"/>
    </row>
    <row r="37">
      <c r="A37" s="17" t="n"/>
      <c r="B37" s="17" t="n"/>
      <c r="C37" s="41" t="n"/>
      <c r="D37" s="42" t="n"/>
      <c r="E37" s="17" t="n"/>
      <c r="F37" s="20" t="n"/>
      <c r="G37" s="41" t="n"/>
      <c r="H37" s="21">
        <f>IF(OR($G37="",$D37="",Assumptions!$B$4=""),"",MAX(0,Assumptions!$B$4-$G37))</f>
        <v/>
      </c>
      <c r="I37" s="43">
        <f>IF($H37="","",IFERROR(VLOOKUP($H37,Assumptions!$A$10:$D$14,3,TRUE),""))</f>
        <v/>
      </c>
      <c r="J37" s="43">
        <f>IF($H37="","",IFERROR(VLOOKUP($H37,Assumptions!$A$10:$D$14,4,TRUE),""))</f>
        <v/>
      </c>
      <c r="K37" s="40">
        <f>IF(OR($D37="",$I37=""),"",MAX(0,$D37*$I37))</f>
        <v/>
      </c>
      <c r="L37" s="40">
        <f>IF(OR($D37="",$I37="",$J37=""),"",MAX(0,($D37-$K37)*$J37))</f>
        <v/>
      </c>
      <c r="M37" s="40">
        <f>IF($D37="","",MAX(0,$D37-IF($K37="",0,$K37)-IF($L37="",0,$L37)))</f>
        <v/>
      </c>
      <c r="N37" s="23" t="n"/>
    </row>
    <row r="38">
      <c r="A38" s="17" t="n"/>
      <c r="B38" s="17" t="n"/>
      <c r="C38" s="41" t="n"/>
      <c r="D38" s="42" t="n"/>
      <c r="E38" s="17" t="n"/>
      <c r="F38" s="20" t="n"/>
      <c r="G38" s="41" t="n"/>
      <c r="H38" s="24">
        <f>IF(OR($G38="",$D38="",Assumptions!$B$4=""),"",MAX(0,Assumptions!$B$4-$G38))</f>
        <v/>
      </c>
      <c r="I38" s="44">
        <f>IF($H38="","",IFERROR(VLOOKUP($H38,Assumptions!$A$10:$D$14,3,TRUE),""))</f>
        <v/>
      </c>
      <c r="J38" s="44">
        <f>IF($H38="","",IFERROR(VLOOKUP($H38,Assumptions!$A$10:$D$14,4,TRUE),""))</f>
        <v/>
      </c>
      <c r="K38" s="35">
        <f>IF(OR($D38="",$I38=""),"",MAX(0,$D38*$I38))</f>
        <v/>
      </c>
      <c r="L38" s="35">
        <f>IF(OR($D38="",$I38="",$J38=""),"",MAX(0,($D38-$K38)*$J38))</f>
        <v/>
      </c>
      <c r="M38" s="35">
        <f>IF($D38="","",MAX(0,$D38-IF($K38="",0,$K38)-IF($L38="",0,$L38)))</f>
        <v/>
      </c>
      <c r="N38" s="23" t="n"/>
    </row>
    <row r="39">
      <c r="A39" s="17" t="n"/>
      <c r="B39" s="17" t="n"/>
      <c r="C39" s="41" t="n"/>
      <c r="D39" s="42" t="n"/>
      <c r="E39" s="17" t="n"/>
      <c r="F39" s="20" t="n"/>
      <c r="G39" s="41" t="n"/>
      <c r="H39" s="21">
        <f>IF(OR($G39="",$D39="",Assumptions!$B$4=""),"",MAX(0,Assumptions!$B$4-$G39))</f>
        <v/>
      </c>
      <c r="I39" s="43">
        <f>IF($H39="","",IFERROR(VLOOKUP($H39,Assumptions!$A$10:$D$14,3,TRUE),""))</f>
        <v/>
      </c>
      <c r="J39" s="43">
        <f>IF($H39="","",IFERROR(VLOOKUP($H39,Assumptions!$A$10:$D$14,4,TRUE),""))</f>
        <v/>
      </c>
      <c r="K39" s="40">
        <f>IF(OR($D39="",$I39=""),"",MAX(0,$D39*$I39))</f>
        <v/>
      </c>
      <c r="L39" s="40">
        <f>IF(OR($D39="",$I39="",$J39=""),"",MAX(0,($D39-$K39)*$J39))</f>
        <v/>
      </c>
      <c r="M39" s="40">
        <f>IF($D39="","",MAX(0,$D39-IF($K39="",0,$K39)-IF($L39="",0,$L39)))</f>
        <v/>
      </c>
      <c r="N39" s="23" t="n"/>
    </row>
    <row r="40">
      <c r="A40" s="17" t="n"/>
      <c r="B40" s="17" t="n"/>
      <c r="C40" s="41" t="n"/>
      <c r="D40" s="42" t="n"/>
      <c r="E40" s="17" t="n"/>
      <c r="F40" s="20" t="n"/>
      <c r="G40" s="41" t="n"/>
      <c r="H40" s="24">
        <f>IF(OR($G40="",$D40="",Assumptions!$B$4=""),"",MAX(0,Assumptions!$B$4-$G40))</f>
        <v/>
      </c>
      <c r="I40" s="44">
        <f>IF($H40="","",IFERROR(VLOOKUP($H40,Assumptions!$A$10:$D$14,3,TRUE),""))</f>
        <v/>
      </c>
      <c r="J40" s="44">
        <f>IF($H40="","",IFERROR(VLOOKUP($H40,Assumptions!$A$10:$D$14,4,TRUE),""))</f>
        <v/>
      </c>
      <c r="K40" s="35">
        <f>IF(OR($D40="",$I40=""),"",MAX(0,$D40*$I40))</f>
        <v/>
      </c>
      <c r="L40" s="35">
        <f>IF(OR($D40="",$I40="",$J40=""),"",MAX(0,($D40-$K40)*$J40))</f>
        <v/>
      </c>
      <c r="M40" s="35">
        <f>IF($D40="","",MAX(0,$D40-IF($K40="",0,$K40)-IF($L40="",0,$L40)))</f>
        <v/>
      </c>
      <c r="N40" s="23" t="n"/>
    </row>
    <row r="41">
      <c r="A41" s="17" t="n"/>
      <c r="B41" s="17" t="n"/>
      <c r="C41" s="41" t="n"/>
      <c r="D41" s="42" t="n"/>
      <c r="E41" s="17" t="n"/>
      <c r="F41" s="20" t="n"/>
      <c r="G41" s="41" t="n"/>
      <c r="H41" s="21">
        <f>IF(OR($G41="",$D41="",Assumptions!$B$4=""),"",MAX(0,Assumptions!$B$4-$G41))</f>
        <v/>
      </c>
      <c r="I41" s="43">
        <f>IF($H41="","",IFERROR(VLOOKUP($H41,Assumptions!$A$10:$D$14,3,TRUE),""))</f>
        <v/>
      </c>
      <c r="J41" s="43">
        <f>IF($H41="","",IFERROR(VLOOKUP($H41,Assumptions!$A$10:$D$14,4,TRUE),""))</f>
        <v/>
      </c>
      <c r="K41" s="40">
        <f>IF(OR($D41="",$I41=""),"",MAX(0,$D41*$I41))</f>
        <v/>
      </c>
      <c r="L41" s="40">
        <f>IF(OR($D41="",$I41="",$J41=""),"",MAX(0,($D41-$K41)*$J41))</f>
        <v/>
      </c>
      <c r="M41" s="40">
        <f>IF($D41="","",MAX(0,$D41-IF($K41="",0,$K41)-IF($L41="",0,$L41)))</f>
        <v/>
      </c>
      <c r="N41" s="23" t="n"/>
    </row>
    <row r="42">
      <c r="A42" s="17" t="n"/>
      <c r="B42" s="17" t="n"/>
      <c r="C42" s="41" t="n"/>
      <c r="D42" s="42" t="n"/>
      <c r="E42" s="17" t="n"/>
      <c r="F42" s="20" t="n"/>
      <c r="G42" s="41" t="n"/>
      <c r="H42" s="24">
        <f>IF(OR($G42="",$D42="",Assumptions!$B$4=""),"",MAX(0,Assumptions!$B$4-$G42))</f>
        <v/>
      </c>
      <c r="I42" s="44">
        <f>IF($H42="","",IFERROR(VLOOKUP($H42,Assumptions!$A$10:$D$14,3,TRUE),""))</f>
        <v/>
      </c>
      <c r="J42" s="44">
        <f>IF($H42="","",IFERROR(VLOOKUP($H42,Assumptions!$A$10:$D$14,4,TRUE),""))</f>
        <v/>
      </c>
      <c r="K42" s="35">
        <f>IF(OR($D42="",$I42=""),"",MAX(0,$D42*$I42))</f>
        <v/>
      </c>
      <c r="L42" s="35">
        <f>IF(OR($D42="",$I42="",$J42=""),"",MAX(0,($D42-$K42)*$J42))</f>
        <v/>
      </c>
      <c r="M42" s="35">
        <f>IF($D42="","",MAX(0,$D42-IF($K42="",0,$K42)-IF($L42="",0,$L42)))</f>
        <v/>
      </c>
      <c r="N42" s="23" t="n"/>
    </row>
    <row r="43">
      <c r="A43" s="17" t="n"/>
      <c r="B43" s="17" t="n"/>
      <c r="C43" s="41" t="n"/>
      <c r="D43" s="42" t="n"/>
      <c r="E43" s="17" t="n"/>
      <c r="F43" s="20" t="n"/>
      <c r="G43" s="41" t="n"/>
      <c r="H43" s="21">
        <f>IF(OR($G43="",$D43="",Assumptions!$B$4=""),"",MAX(0,Assumptions!$B$4-$G43))</f>
        <v/>
      </c>
      <c r="I43" s="43">
        <f>IF($H43="","",IFERROR(VLOOKUP($H43,Assumptions!$A$10:$D$14,3,TRUE),""))</f>
        <v/>
      </c>
      <c r="J43" s="43">
        <f>IF($H43="","",IFERROR(VLOOKUP($H43,Assumptions!$A$10:$D$14,4,TRUE),""))</f>
        <v/>
      </c>
      <c r="K43" s="40">
        <f>IF(OR($D43="",$I43=""),"",MAX(0,$D43*$I43))</f>
        <v/>
      </c>
      <c r="L43" s="40">
        <f>IF(OR($D43="",$I43="",$J43=""),"",MAX(0,($D43-$K43)*$J43))</f>
        <v/>
      </c>
      <c r="M43" s="40">
        <f>IF($D43="","",MAX(0,$D43-IF($K43="",0,$K43)-IF($L43="",0,$L43)))</f>
        <v/>
      </c>
      <c r="N43" s="23" t="n"/>
    </row>
    <row r="44">
      <c r="A44" s="17" t="n"/>
      <c r="B44" s="17" t="n"/>
      <c r="C44" s="41" t="n"/>
      <c r="D44" s="42" t="n"/>
      <c r="E44" s="17" t="n"/>
      <c r="F44" s="20" t="n"/>
      <c r="G44" s="41" t="n"/>
      <c r="H44" s="24">
        <f>IF(OR($G44="",$D44="",Assumptions!$B$4=""),"",MAX(0,Assumptions!$B$4-$G44))</f>
        <v/>
      </c>
      <c r="I44" s="44">
        <f>IF($H44="","",IFERROR(VLOOKUP($H44,Assumptions!$A$10:$D$14,3,TRUE),""))</f>
        <v/>
      </c>
      <c r="J44" s="44">
        <f>IF($H44="","",IFERROR(VLOOKUP($H44,Assumptions!$A$10:$D$14,4,TRUE),""))</f>
        <v/>
      </c>
      <c r="K44" s="35">
        <f>IF(OR($D44="",$I44=""),"",MAX(0,$D44*$I44))</f>
        <v/>
      </c>
      <c r="L44" s="35">
        <f>IF(OR($D44="",$I44="",$J44=""),"",MAX(0,($D44-$K44)*$J44))</f>
        <v/>
      </c>
      <c r="M44" s="35">
        <f>IF($D44="","",MAX(0,$D44-IF($K44="",0,$K44)-IF($L44="",0,$L44)))</f>
        <v/>
      </c>
      <c r="N44" s="23" t="n"/>
    </row>
    <row r="45">
      <c r="A45" s="17" t="n"/>
      <c r="B45" s="17" t="n"/>
      <c r="C45" s="41" t="n"/>
      <c r="D45" s="42" t="n"/>
      <c r="E45" s="17" t="n"/>
      <c r="F45" s="20" t="n"/>
      <c r="G45" s="41" t="n"/>
      <c r="H45" s="21">
        <f>IF(OR($G45="",$D45="",Assumptions!$B$4=""),"",MAX(0,Assumptions!$B$4-$G45))</f>
        <v/>
      </c>
      <c r="I45" s="43">
        <f>IF($H45="","",IFERROR(VLOOKUP($H45,Assumptions!$A$10:$D$14,3,TRUE),""))</f>
        <v/>
      </c>
      <c r="J45" s="43">
        <f>IF($H45="","",IFERROR(VLOOKUP($H45,Assumptions!$A$10:$D$14,4,TRUE),""))</f>
        <v/>
      </c>
      <c r="K45" s="40">
        <f>IF(OR($D45="",$I45=""),"",MAX(0,$D45*$I45))</f>
        <v/>
      </c>
      <c r="L45" s="40">
        <f>IF(OR($D45="",$I45="",$J45=""),"",MAX(0,($D45-$K45)*$J45))</f>
        <v/>
      </c>
      <c r="M45" s="40">
        <f>IF($D45="","",MAX(0,$D45-IF($K45="",0,$K45)-IF($L45="",0,$L45)))</f>
        <v/>
      </c>
      <c r="N45" s="23" t="n"/>
    </row>
    <row r="46">
      <c r="A46" s="17" t="n"/>
      <c r="B46" s="17" t="n"/>
      <c r="C46" s="41" t="n"/>
      <c r="D46" s="42" t="n"/>
      <c r="E46" s="17" t="n"/>
      <c r="F46" s="20" t="n"/>
      <c r="G46" s="41" t="n"/>
      <c r="H46" s="24">
        <f>IF(OR($G46="",$D46="",Assumptions!$B$4=""),"",MAX(0,Assumptions!$B$4-$G46))</f>
        <v/>
      </c>
      <c r="I46" s="44">
        <f>IF($H46="","",IFERROR(VLOOKUP($H46,Assumptions!$A$10:$D$14,3,TRUE),""))</f>
        <v/>
      </c>
      <c r="J46" s="44">
        <f>IF($H46="","",IFERROR(VLOOKUP($H46,Assumptions!$A$10:$D$14,4,TRUE),""))</f>
        <v/>
      </c>
      <c r="K46" s="35">
        <f>IF(OR($D46="",$I46=""),"",MAX(0,$D46*$I46))</f>
        <v/>
      </c>
      <c r="L46" s="35">
        <f>IF(OR($D46="",$I46="",$J46=""),"",MAX(0,($D46-$K46)*$J46))</f>
        <v/>
      </c>
      <c r="M46" s="35">
        <f>IF($D46="","",MAX(0,$D46-IF($K46="",0,$K46)-IF($L46="",0,$L46)))</f>
        <v/>
      </c>
      <c r="N46" s="23" t="n"/>
    </row>
    <row r="47">
      <c r="A47" s="17" t="n"/>
      <c r="B47" s="17" t="n"/>
      <c r="C47" s="41" t="n"/>
      <c r="D47" s="42" t="n"/>
      <c r="E47" s="17" t="n"/>
      <c r="F47" s="20" t="n"/>
      <c r="G47" s="41" t="n"/>
      <c r="H47" s="21">
        <f>IF(OR($G47="",$D47="",Assumptions!$B$4=""),"",MAX(0,Assumptions!$B$4-$G47))</f>
        <v/>
      </c>
      <c r="I47" s="43">
        <f>IF($H47="","",IFERROR(VLOOKUP($H47,Assumptions!$A$10:$D$14,3,TRUE),""))</f>
        <v/>
      </c>
      <c r="J47" s="43">
        <f>IF($H47="","",IFERROR(VLOOKUP($H47,Assumptions!$A$10:$D$14,4,TRUE),""))</f>
        <v/>
      </c>
      <c r="K47" s="40">
        <f>IF(OR($D47="",$I47=""),"",MAX(0,$D47*$I47))</f>
        <v/>
      </c>
      <c r="L47" s="40">
        <f>IF(OR($D47="",$I47="",$J47=""),"",MAX(0,($D47-$K47)*$J47))</f>
        <v/>
      </c>
      <c r="M47" s="40">
        <f>IF($D47="","",MAX(0,$D47-IF($K47="",0,$K47)-IF($L47="",0,$L47)))</f>
        <v/>
      </c>
      <c r="N47" s="23" t="n"/>
    </row>
    <row r="48">
      <c r="A48" s="17" t="n"/>
      <c r="B48" s="17" t="n"/>
      <c r="C48" s="41" t="n"/>
      <c r="D48" s="42" t="n"/>
      <c r="E48" s="17" t="n"/>
      <c r="F48" s="20" t="n"/>
      <c r="G48" s="41" t="n"/>
      <c r="H48" s="24">
        <f>IF(OR($G48="",$D48="",Assumptions!$B$4=""),"",MAX(0,Assumptions!$B$4-$G48))</f>
        <v/>
      </c>
      <c r="I48" s="44">
        <f>IF($H48="","",IFERROR(VLOOKUP($H48,Assumptions!$A$10:$D$14,3,TRUE),""))</f>
        <v/>
      </c>
      <c r="J48" s="44">
        <f>IF($H48="","",IFERROR(VLOOKUP($H48,Assumptions!$A$10:$D$14,4,TRUE),""))</f>
        <v/>
      </c>
      <c r="K48" s="35">
        <f>IF(OR($D48="",$I48=""),"",MAX(0,$D48*$I48))</f>
        <v/>
      </c>
      <c r="L48" s="35">
        <f>IF(OR($D48="",$I48="",$J48=""),"",MAX(0,($D48-$K48)*$J48))</f>
        <v/>
      </c>
      <c r="M48" s="35">
        <f>IF($D48="","",MAX(0,$D48-IF($K48="",0,$K48)-IF($L48="",0,$L48)))</f>
        <v/>
      </c>
      <c r="N48" s="23" t="n"/>
    </row>
    <row r="49">
      <c r="A49" s="17" t="n"/>
      <c r="B49" s="17" t="n"/>
      <c r="C49" s="41" t="n"/>
      <c r="D49" s="42" t="n"/>
      <c r="E49" s="17" t="n"/>
      <c r="F49" s="20" t="n"/>
      <c r="G49" s="41" t="n"/>
      <c r="H49" s="21">
        <f>IF(OR($G49="",$D49="",Assumptions!$B$4=""),"",MAX(0,Assumptions!$B$4-$G49))</f>
        <v/>
      </c>
      <c r="I49" s="43">
        <f>IF($H49="","",IFERROR(VLOOKUP($H49,Assumptions!$A$10:$D$14,3,TRUE),""))</f>
        <v/>
      </c>
      <c r="J49" s="43">
        <f>IF($H49="","",IFERROR(VLOOKUP($H49,Assumptions!$A$10:$D$14,4,TRUE),""))</f>
        <v/>
      </c>
      <c r="K49" s="40">
        <f>IF(OR($D49="",$I49=""),"",MAX(0,$D49*$I49))</f>
        <v/>
      </c>
      <c r="L49" s="40">
        <f>IF(OR($D49="",$I49="",$J49=""),"",MAX(0,($D49-$K49)*$J49))</f>
        <v/>
      </c>
      <c r="M49" s="40">
        <f>IF($D49="","",MAX(0,$D49-IF($K49="",0,$K49)-IF($L49="",0,$L49)))</f>
        <v/>
      </c>
      <c r="N49" s="23" t="n"/>
    </row>
    <row r="50">
      <c r="A50" s="17" t="n"/>
      <c r="B50" s="17" t="n"/>
      <c r="C50" s="41" t="n"/>
      <c r="D50" s="42" t="n"/>
      <c r="E50" s="17" t="n"/>
      <c r="F50" s="20" t="n"/>
      <c r="G50" s="41" t="n"/>
      <c r="H50" s="24">
        <f>IF(OR($G50="",$D50="",Assumptions!$B$4=""),"",MAX(0,Assumptions!$B$4-$G50))</f>
        <v/>
      </c>
      <c r="I50" s="44">
        <f>IF($H50="","",IFERROR(VLOOKUP($H50,Assumptions!$A$10:$D$14,3,TRUE),""))</f>
        <v/>
      </c>
      <c r="J50" s="44">
        <f>IF($H50="","",IFERROR(VLOOKUP($H50,Assumptions!$A$10:$D$14,4,TRUE),""))</f>
        <v/>
      </c>
      <c r="K50" s="35">
        <f>IF(OR($D50="",$I50=""),"",MAX(0,$D50*$I50))</f>
        <v/>
      </c>
      <c r="L50" s="35">
        <f>IF(OR($D50="",$I50="",$J50=""),"",MAX(0,($D50-$K50)*$J50))</f>
        <v/>
      </c>
      <c r="M50" s="35">
        <f>IF($D50="","",MAX(0,$D50-IF($K50="",0,$K50)-IF($L50="",0,$L50)))</f>
        <v/>
      </c>
      <c r="N50" s="23" t="n"/>
    </row>
    <row r="51">
      <c r="A51" s="17" t="n"/>
      <c r="B51" s="17" t="n"/>
      <c r="C51" s="41" t="n"/>
      <c r="D51" s="42" t="n"/>
      <c r="E51" s="17" t="n"/>
      <c r="F51" s="20" t="n"/>
      <c r="G51" s="41" t="n"/>
      <c r="H51" s="21">
        <f>IF(OR($G51="",$D51="",Assumptions!$B$4=""),"",MAX(0,Assumptions!$B$4-$G51))</f>
        <v/>
      </c>
      <c r="I51" s="43">
        <f>IF($H51="","",IFERROR(VLOOKUP($H51,Assumptions!$A$10:$D$14,3,TRUE),""))</f>
        <v/>
      </c>
      <c r="J51" s="43">
        <f>IF($H51="","",IFERROR(VLOOKUP($H51,Assumptions!$A$10:$D$14,4,TRUE),""))</f>
        <v/>
      </c>
      <c r="K51" s="40">
        <f>IF(OR($D51="",$I51=""),"",MAX(0,$D51*$I51))</f>
        <v/>
      </c>
      <c r="L51" s="40">
        <f>IF(OR($D51="",$I51="",$J51=""),"",MAX(0,($D51-$K51)*$J51))</f>
        <v/>
      </c>
      <c r="M51" s="40">
        <f>IF($D51="","",MAX(0,$D51-IF($K51="",0,$K51)-IF($L51="",0,$L51)))</f>
        <v/>
      </c>
      <c r="N51" s="23" t="n"/>
    </row>
    <row r="52">
      <c r="A52" s="17" t="n"/>
      <c r="B52" s="17" t="n"/>
      <c r="C52" s="41" t="n"/>
      <c r="D52" s="42" t="n"/>
      <c r="E52" s="17" t="n"/>
      <c r="F52" s="20" t="n"/>
      <c r="G52" s="41" t="n"/>
      <c r="H52" s="24">
        <f>IF(OR($G52="",$D52="",Assumptions!$B$4=""),"",MAX(0,Assumptions!$B$4-$G52))</f>
        <v/>
      </c>
      <c r="I52" s="44">
        <f>IF($H52="","",IFERROR(VLOOKUP($H52,Assumptions!$A$10:$D$14,3,TRUE),""))</f>
        <v/>
      </c>
      <c r="J52" s="44">
        <f>IF($H52="","",IFERROR(VLOOKUP($H52,Assumptions!$A$10:$D$14,4,TRUE),""))</f>
        <v/>
      </c>
      <c r="K52" s="35">
        <f>IF(OR($D52="",$I52=""),"",MAX(0,$D52*$I52))</f>
        <v/>
      </c>
      <c r="L52" s="35">
        <f>IF(OR($D52="",$I52="",$J52=""),"",MAX(0,($D52-$K52)*$J52))</f>
        <v/>
      </c>
      <c r="M52" s="35">
        <f>IF($D52="","",MAX(0,$D52-IF($K52="",0,$K52)-IF($L52="",0,$L52)))</f>
        <v/>
      </c>
      <c r="N52" s="23" t="n"/>
    </row>
    <row r="53">
      <c r="A53" s="17" t="n"/>
      <c r="B53" s="17" t="n"/>
      <c r="C53" s="41" t="n"/>
      <c r="D53" s="42" t="n"/>
      <c r="E53" s="17" t="n"/>
      <c r="F53" s="20" t="n"/>
      <c r="G53" s="41" t="n"/>
      <c r="H53" s="21">
        <f>IF(OR($G53="",$D53="",Assumptions!$B$4=""),"",MAX(0,Assumptions!$B$4-$G53))</f>
        <v/>
      </c>
      <c r="I53" s="43">
        <f>IF($H53="","",IFERROR(VLOOKUP($H53,Assumptions!$A$10:$D$14,3,TRUE),""))</f>
        <v/>
      </c>
      <c r="J53" s="43">
        <f>IF($H53="","",IFERROR(VLOOKUP($H53,Assumptions!$A$10:$D$14,4,TRUE),""))</f>
        <v/>
      </c>
      <c r="K53" s="40">
        <f>IF(OR($D53="",$I53=""),"",MAX(0,$D53*$I53))</f>
        <v/>
      </c>
      <c r="L53" s="40">
        <f>IF(OR($D53="",$I53="",$J53=""),"",MAX(0,($D53-$K53)*$J53))</f>
        <v/>
      </c>
      <c r="M53" s="40">
        <f>IF($D53="","",MAX(0,$D53-IF($K53="",0,$K53)-IF($L53="",0,$L53)))</f>
        <v/>
      </c>
      <c r="N53" s="23" t="n"/>
    </row>
    <row r="54">
      <c r="A54" s="17" t="n"/>
      <c r="B54" s="17" t="n"/>
      <c r="C54" s="41" t="n"/>
      <c r="D54" s="42" t="n"/>
      <c r="E54" s="17" t="n"/>
      <c r="F54" s="20" t="n"/>
      <c r="G54" s="41" t="n"/>
      <c r="H54" s="24">
        <f>IF(OR($G54="",$D54="",Assumptions!$B$4=""),"",MAX(0,Assumptions!$B$4-$G54))</f>
        <v/>
      </c>
      <c r="I54" s="44">
        <f>IF($H54="","",IFERROR(VLOOKUP($H54,Assumptions!$A$10:$D$14,3,TRUE),""))</f>
        <v/>
      </c>
      <c r="J54" s="44">
        <f>IF($H54="","",IFERROR(VLOOKUP($H54,Assumptions!$A$10:$D$14,4,TRUE),""))</f>
        <v/>
      </c>
      <c r="K54" s="35">
        <f>IF(OR($D54="",$I54=""),"",MAX(0,$D54*$I54))</f>
        <v/>
      </c>
      <c r="L54" s="35">
        <f>IF(OR($D54="",$I54="",$J54=""),"",MAX(0,($D54-$K54)*$J54))</f>
        <v/>
      </c>
      <c r="M54" s="35">
        <f>IF($D54="","",MAX(0,$D54-IF($K54="",0,$K54)-IF($L54="",0,$L54)))</f>
        <v/>
      </c>
      <c r="N54" s="23" t="n"/>
    </row>
    <row r="55">
      <c r="A55" s="17" t="n"/>
      <c r="B55" s="17" t="n"/>
      <c r="C55" s="41" t="n"/>
      <c r="D55" s="42" t="n"/>
      <c r="E55" s="17" t="n"/>
      <c r="F55" s="20" t="n"/>
      <c r="G55" s="41" t="n"/>
      <c r="H55" s="21">
        <f>IF(OR($G55="",$D55="",Assumptions!$B$4=""),"",MAX(0,Assumptions!$B$4-$G55))</f>
        <v/>
      </c>
      <c r="I55" s="43">
        <f>IF($H55="","",IFERROR(VLOOKUP($H55,Assumptions!$A$10:$D$14,3,TRUE),""))</f>
        <v/>
      </c>
      <c r="J55" s="43">
        <f>IF($H55="","",IFERROR(VLOOKUP($H55,Assumptions!$A$10:$D$14,4,TRUE),""))</f>
        <v/>
      </c>
      <c r="K55" s="40">
        <f>IF(OR($D55="",$I55=""),"",MAX(0,$D55*$I55))</f>
        <v/>
      </c>
      <c r="L55" s="40">
        <f>IF(OR($D55="",$I55="",$J55=""),"",MAX(0,($D55-$K55)*$J55))</f>
        <v/>
      </c>
      <c r="M55" s="40">
        <f>IF($D55="","",MAX(0,$D55-IF($K55="",0,$K55)-IF($L55="",0,$L55)))</f>
        <v/>
      </c>
      <c r="N55" s="23" t="n"/>
    </row>
    <row r="56">
      <c r="A56" s="17" t="n"/>
      <c r="B56" s="17" t="n"/>
      <c r="C56" s="41" t="n"/>
      <c r="D56" s="42" t="n"/>
      <c r="E56" s="17" t="n"/>
      <c r="F56" s="20" t="n"/>
      <c r="G56" s="41" t="n"/>
      <c r="H56" s="24">
        <f>IF(OR($G56="",$D56="",Assumptions!$B$4=""),"",MAX(0,Assumptions!$B$4-$G56))</f>
        <v/>
      </c>
      <c r="I56" s="44">
        <f>IF($H56="","",IFERROR(VLOOKUP($H56,Assumptions!$A$10:$D$14,3,TRUE),""))</f>
        <v/>
      </c>
      <c r="J56" s="44">
        <f>IF($H56="","",IFERROR(VLOOKUP($H56,Assumptions!$A$10:$D$14,4,TRUE),""))</f>
        <v/>
      </c>
      <c r="K56" s="35">
        <f>IF(OR($D56="",$I56=""),"",MAX(0,$D56*$I56))</f>
        <v/>
      </c>
      <c r="L56" s="35">
        <f>IF(OR($D56="",$I56="",$J56=""),"",MAX(0,($D56-$K56)*$J56))</f>
        <v/>
      </c>
      <c r="M56" s="35">
        <f>IF($D56="","",MAX(0,$D56-IF($K56="",0,$K56)-IF($L56="",0,$L56)))</f>
        <v/>
      </c>
      <c r="N56" s="23" t="n"/>
    </row>
    <row r="57">
      <c r="A57" s="17" t="n"/>
      <c r="B57" s="17" t="n"/>
      <c r="C57" s="41" t="n"/>
      <c r="D57" s="42" t="n"/>
      <c r="E57" s="17" t="n"/>
      <c r="F57" s="20" t="n"/>
      <c r="G57" s="41" t="n"/>
      <c r="H57" s="21">
        <f>IF(OR($G57="",$D57="",Assumptions!$B$4=""),"",MAX(0,Assumptions!$B$4-$G57))</f>
        <v/>
      </c>
      <c r="I57" s="43">
        <f>IF($H57="","",IFERROR(VLOOKUP($H57,Assumptions!$A$10:$D$14,3,TRUE),""))</f>
        <v/>
      </c>
      <c r="J57" s="43">
        <f>IF($H57="","",IFERROR(VLOOKUP($H57,Assumptions!$A$10:$D$14,4,TRUE),""))</f>
        <v/>
      </c>
      <c r="K57" s="40">
        <f>IF(OR($D57="",$I57=""),"",MAX(0,$D57*$I57))</f>
        <v/>
      </c>
      <c r="L57" s="40">
        <f>IF(OR($D57="",$I57="",$J57=""),"",MAX(0,($D57-$K57)*$J57))</f>
        <v/>
      </c>
      <c r="M57" s="40">
        <f>IF($D57="","",MAX(0,$D57-IF($K57="",0,$K57)-IF($L57="",0,$L57)))</f>
        <v/>
      </c>
      <c r="N57" s="23" t="n"/>
    </row>
    <row r="58">
      <c r="A58" s="17" t="n"/>
      <c r="B58" s="17" t="n"/>
      <c r="C58" s="41" t="n"/>
      <c r="D58" s="42" t="n"/>
      <c r="E58" s="17" t="n"/>
      <c r="F58" s="20" t="n"/>
      <c r="G58" s="41" t="n"/>
      <c r="H58" s="24">
        <f>IF(OR($G58="",$D58="",Assumptions!$B$4=""),"",MAX(0,Assumptions!$B$4-$G58))</f>
        <v/>
      </c>
      <c r="I58" s="44">
        <f>IF($H58="","",IFERROR(VLOOKUP($H58,Assumptions!$A$10:$D$14,3,TRUE),""))</f>
        <v/>
      </c>
      <c r="J58" s="44">
        <f>IF($H58="","",IFERROR(VLOOKUP($H58,Assumptions!$A$10:$D$14,4,TRUE),""))</f>
        <v/>
      </c>
      <c r="K58" s="35">
        <f>IF(OR($D58="",$I58=""),"",MAX(0,$D58*$I58))</f>
        <v/>
      </c>
      <c r="L58" s="35">
        <f>IF(OR($D58="",$I58="",$J58=""),"",MAX(0,($D58-$K58)*$J58))</f>
        <v/>
      </c>
      <c r="M58" s="35">
        <f>IF($D58="","",MAX(0,$D58-IF($K58="",0,$K58)-IF($L58="",0,$L58)))</f>
        <v/>
      </c>
      <c r="N58" s="23" t="n"/>
    </row>
    <row r="59">
      <c r="A59" s="17" t="n"/>
      <c r="B59" s="17" t="n"/>
      <c r="C59" s="41" t="n"/>
      <c r="D59" s="42" t="n"/>
      <c r="E59" s="17" t="n"/>
      <c r="F59" s="20" t="n"/>
      <c r="G59" s="41" t="n"/>
      <c r="H59" s="21">
        <f>IF(OR($G59="",$D59="",Assumptions!$B$4=""),"",MAX(0,Assumptions!$B$4-$G59))</f>
        <v/>
      </c>
      <c r="I59" s="43">
        <f>IF($H59="","",IFERROR(VLOOKUP($H59,Assumptions!$A$10:$D$14,3,TRUE),""))</f>
        <v/>
      </c>
      <c r="J59" s="43">
        <f>IF($H59="","",IFERROR(VLOOKUP($H59,Assumptions!$A$10:$D$14,4,TRUE),""))</f>
        <v/>
      </c>
      <c r="K59" s="40">
        <f>IF(OR($D59="",$I59=""),"",MAX(0,$D59*$I59))</f>
        <v/>
      </c>
      <c r="L59" s="40">
        <f>IF(OR($D59="",$I59="",$J59=""),"",MAX(0,($D59-$K59)*$J59))</f>
        <v/>
      </c>
      <c r="M59" s="40">
        <f>IF($D59="","",MAX(0,$D59-IF($K59="",0,$K59)-IF($L59="",0,$L59)))</f>
        <v/>
      </c>
      <c r="N59" s="23" t="n"/>
    </row>
    <row r="60">
      <c r="A60" s="17" t="n"/>
      <c r="B60" s="17" t="n"/>
      <c r="C60" s="41" t="n"/>
      <c r="D60" s="42" t="n"/>
      <c r="E60" s="17" t="n"/>
      <c r="F60" s="20" t="n"/>
      <c r="G60" s="41" t="n"/>
      <c r="H60" s="24">
        <f>IF(OR($G60="",$D60="",Assumptions!$B$4=""),"",MAX(0,Assumptions!$B$4-$G60))</f>
        <v/>
      </c>
      <c r="I60" s="44">
        <f>IF($H60="","",IFERROR(VLOOKUP($H60,Assumptions!$A$10:$D$14,3,TRUE),""))</f>
        <v/>
      </c>
      <c r="J60" s="44">
        <f>IF($H60="","",IFERROR(VLOOKUP($H60,Assumptions!$A$10:$D$14,4,TRUE),""))</f>
        <v/>
      </c>
      <c r="K60" s="35">
        <f>IF(OR($D60="",$I60=""),"",MAX(0,$D60*$I60))</f>
        <v/>
      </c>
      <c r="L60" s="35">
        <f>IF(OR($D60="",$I60="",$J60=""),"",MAX(0,($D60-$K60)*$J60))</f>
        <v/>
      </c>
      <c r="M60" s="35">
        <f>IF($D60="","",MAX(0,$D60-IF($K60="",0,$K60)-IF($L60="",0,$L60)))</f>
        <v/>
      </c>
      <c r="N60" s="23" t="n"/>
    </row>
    <row r="61">
      <c r="A61" s="17" t="n"/>
      <c r="B61" s="17" t="n"/>
      <c r="C61" s="41" t="n"/>
      <c r="D61" s="42" t="n"/>
      <c r="E61" s="17" t="n"/>
      <c r="F61" s="20" t="n"/>
      <c r="G61" s="41" t="n"/>
      <c r="H61" s="21">
        <f>IF(OR($G61="",$D61="",Assumptions!$B$4=""),"",MAX(0,Assumptions!$B$4-$G61))</f>
        <v/>
      </c>
      <c r="I61" s="43">
        <f>IF($H61="","",IFERROR(VLOOKUP($H61,Assumptions!$A$10:$D$14,3,TRUE),""))</f>
        <v/>
      </c>
      <c r="J61" s="43">
        <f>IF($H61="","",IFERROR(VLOOKUP($H61,Assumptions!$A$10:$D$14,4,TRUE),""))</f>
        <v/>
      </c>
      <c r="K61" s="40">
        <f>IF(OR($D61="",$I61=""),"",MAX(0,$D61*$I61))</f>
        <v/>
      </c>
      <c r="L61" s="40">
        <f>IF(OR($D61="",$I61="",$J61=""),"",MAX(0,($D61-$K61)*$J61))</f>
        <v/>
      </c>
      <c r="M61" s="40">
        <f>IF($D61="","",MAX(0,$D61-IF($K61="",0,$K61)-IF($L61="",0,$L61)))</f>
        <v/>
      </c>
      <c r="N61" s="23" t="n"/>
    </row>
    <row r="62">
      <c r="A62" s="17" t="n"/>
      <c r="B62" s="17" t="n"/>
      <c r="C62" s="41" t="n"/>
      <c r="D62" s="42" t="n"/>
      <c r="E62" s="17" t="n"/>
      <c r="F62" s="20" t="n"/>
      <c r="G62" s="41" t="n"/>
      <c r="H62" s="24">
        <f>IF(OR($G62="",$D62="",Assumptions!$B$4=""),"",MAX(0,Assumptions!$B$4-$G62))</f>
        <v/>
      </c>
      <c r="I62" s="44">
        <f>IF($H62="","",IFERROR(VLOOKUP($H62,Assumptions!$A$10:$D$14,3,TRUE),""))</f>
        <v/>
      </c>
      <c r="J62" s="44">
        <f>IF($H62="","",IFERROR(VLOOKUP($H62,Assumptions!$A$10:$D$14,4,TRUE),""))</f>
        <v/>
      </c>
      <c r="K62" s="35">
        <f>IF(OR($D62="",$I62=""),"",MAX(0,$D62*$I62))</f>
        <v/>
      </c>
      <c r="L62" s="35">
        <f>IF(OR($D62="",$I62="",$J62=""),"",MAX(0,($D62-$K62)*$J62))</f>
        <v/>
      </c>
      <c r="M62" s="35">
        <f>IF($D62="","",MAX(0,$D62-IF($K62="",0,$K62)-IF($L62="",0,$L62)))</f>
        <v/>
      </c>
      <c r="N62" s="23" t="n"/>
    </row>
    <row r="63">
      <c r="A63" s="17" t="n"/>
      <c r="B63" s="17" t="n"/>
      <c r="C63" s="41" t="n"/>
      <c r="D63" s="42" t="n"/>
      <c r="E63" s="17" t="n"/>
      <c r="F63" s="20" t="n"/>
      <c r="G63" s="41" t="n"/>
      <c r="H63" s="21">
        <f>IF(OR($G63="",$D63="",Assumptions!$B$4=""),"",MAX(0,Assumptions!$B$4-$G63))</f>
        <v/>
      </c>
      <c r="I63" s="43">
        <f>IF($H63="","",IFERROR(VLOOKUP($H63,Assumptions!$A$10:$D$14,3,TRUE),""))</f>
        <v/>
      </c>
      <c r="J63" s="43">
        <f>IF($H63="","",IFERROR(VLOOKUP($H63,Assumptions!$A$10:$D$14,4,TRUE),""))</f>
        <v/>
      </c>
      <c r="K63" s="40">
        <f>IF(OR($D63="",$I63=""),"",MAX(0,$D63*$I63))</f>
        <v/>
      </c>
      <c r="L63" s="40">
        <f>IF(OR($D63="",$I63="",$J63=""),"",MAX(0,($D63-$K63)*$J63))</f>
        <v/>
      </c>
      <c r="M63" s="40">
        <f>IF($D63="","",MAX(0,$D63-IF($K63="",0,$K63)-IF($L63="",0,$L63)))</f>
        <v/>
      </c>
      <c r="N63" s="23" t="n"/>
    </row>
    <row r="64">
      <c r="A64" s="17" t="n"/>
      <c r="B64" s="17" t="n"/>
      <c r="C64" s="41" t="n"/>
      <c r="D64" s="42" t="n"/>
      <c r="E64" s="17" t="n"/>
      <c r="F64" s="20" t="n"/>
      <c r="G64" s="41" t="n"/>
      <c r="H64" s="24">
        <f>IF(OR($G64="",$D64="",Assumptions!$B$4=""),"",MAX(0,Assumptions!$B$4-$G64))</f>
        <v/>
      </c>
      <c r="I64" s="44">
        <f>IF($H64="","",IFERROR(VLOOKUP($H64,Assumptions!$A$10:$D$14,3,TRUE),""))</f>
        <v/>
      </c>
      <c r="J64" s="44">
        <f>IF($H64="","",IFERROR(VLOOKUP($H64,Assumptions!$A$10:$D$14,4,TRUE),""))</f>
        <v/>
      </c>
      <c r="K64" s="35">
        <f>IF(OR($D64="",$I64=""),"",MAX(0,$D64*$I64))</f>
        <v/>
      </c>
      <c r="L64" s="35">
        <f>IF(OR($D64="",$I64="",$J64=""),"",MAX(0,($D64-$K64)*$J64))</f>
        <v/>
      </c>
      <c r="M64" s="35">
        <f>IF($D64="","",MAX(0,$D64-IF($K64="",0,$K64)-IF($L64="",0,$L64)))</f>
        <v/>
      </c>
      <c r="N64" s="23" t="n"/>
    </row>
    <row r="65">
      <c r="A65" s="17" t="n"/>
      <c r="B65" s="17" t="n"/>
      <c r="C65" s="41" t="n"/>
      <c r="D65" s="42" t="n"/>
      <c r="E65" s="17" t="n"/>
      <c r="F65" s="20" t="n"/>
      <c r="G65" s="41" t="n"/>
      <c r="H65" s="21">
        <f>IF(OR($G65="",$D65="",Assumptions!$B$4=""),"",MAX(0,Assumptions!$B$4-$G65))</f>
        <v/>
      </c>
      <c r="I65" s="43">
        <f>IF($H65="","",IFERROR(VLOOKUP($H65,Assumptions!$A$10:$D$14,3,TRUE),""))</f>
        <v/>
      </c>
      <c r="J65" s="43">
        <f>IF($H65="","",IFERROR(VLOOKUP($H65,Assumptions!$A$10:$D$14,4,TRUE),""))</f>
        <v/>
      </c>
      <c r="K65" s="40">
        <f>IF(OR($D65="",$I65=""),"",MAX(0,$D65*$I65))</f>
        <v/>
      </c>
      <c r="L65" s="40">
        <f>IF(OR($D65="",$I65="",$J65=""),"",MAX(0,($D65-$K65)*$J65))</f>
        <v/>
      </c>
      <c r="M65" s="40">
        <f>IF($D65="","",MAX(0,$D65-IF($K65="",0,$K65)-IF($L65="",0,$L65)))</f>
        <v/>
      </c>
      <c r="N65" s="23" t="n"/>
    </row>
    <row r="66">
      <c r="A66" s="17" t="n"/>
      <c r="B66" s="17" t="n"/>
      <c r="C66" s="41" t="n"/>
      <c r="D66" s="42" t="n"/>
      <c r="E66" s="17" t="n"/>
      <c r="F66" s="20" t="n"/>
      <c r="G66" s="41" t="n"/>
      <c r="H66" s="24">
        <f>IF(OR($G66="",$D66="",Assumptions!$B$4=""),"",MAX(0,Assumptions!$B$4-$G66))</f>
        <v/>
      </c>
      <c r="I66" s="44">
        <f>IF($H66="","",IFERROR(VLOOKUP($H66,Assumptions!$A$10:$D$14,3,TRUE),""))</f>
        <v/>
      </c>
      <c r="J66" s="44">
        <f>IF($H66="","",IFERROR(VLOOKUP($H66,Assumptions!$A$10:$D$14,4,TRUE),""))</f>
        <v/>
      </c>
      <c r="K66" s="35">
        <f>IF(OR($D66="",$I66=""),"",MAX(0,$D66*$I66))</f>
        <v/>
      </c>
      <c r="L66" s="35">
        <f>IF(OR($D66="",$I66="",$J66=""),"",MAX(0,($D66-$K66)*$J66))</f>
        <v/>
      </c>
      <c r="M66" s="35">
        <f>IF($D66="","",MAX(0,$D66-IF($K66="",0,$K66)-IF($L66="",0,$L66)))</f>
        <v/>
      </c>
      <c r="N66" s="23" t="n"/>
    </row>
    <row r="67">
      <c r="A67" s="17" t="n"/>
      <c r="B67" s="17" t="n"/>
      <c r="C67" s="41" t="n"/>
      <c r="D67" s="42" t="n"/>
      <c r="E67" s="17" t="n"/>
      <c r="F67" s="20" t="n"/>
      <c r="G67" s="41" t="n"/>
      <c r="H67" s="21">
        <f>IF(OR($G67="",$D67="",Assumptions!$B$4=""),"",MAX(0,Assumptions!$B$4-$G67))</f>
        <v/>
      </c>
      <c r="I67" s="43">
        <f>IF($H67="","",IFERROR(VLOOKUP($H67,Assumptions!$A$10:$D$14,3,TRUE),""))</f>
        <v/>
      </c>
      <c r="J67" s="43">
        <f>IF($H67="","",IFERROR(VLOOKUP($H67,Assumptions!$A$10:$D$14,4,TRUE),""))</f>
        <v/>
      </c>
      <c r="K67" s="40">
        <f>IF(OR($D67="",$I67=""),"",MAX(0,$D67*$I67))</f>
        <v/>
      </c>
      <c r="L67" s="40">
        <f>IF(OR($D67="",$I67="",$J67=""),"",MAX(0,($D67-$K67)*$J67))</f>
        <v/>
      </c>
      <c r="M67" s="40">
        <f>IF($D67="","",MAX(0,$D67-IF($K67="",0,$K67)-IF($L67="",0,$L67)))</f>
        <v/>
      </c>
      <c r="N67" s="23" t="n"/>
    </row>
    <row r="68">
      <c r="A68" s="17" t="n"/>
      <c r="B68" s="17" t="n"/>
      <c r="C68" s="41" t="n"/>
      <c r="D68" s="42" t="n"/>
      <c r="E68" s="17" t="n"/>
      <c r="F68" s="20" t="n"/>
      <c r="G68" s="41" t="n"/>
      <c r="H68" s="24">
        <f>IF(OR($G68="",$D68="",Assumptions!$B$4=""),"",MAX(0,Assumptions!$B$4-$G68))</f>
        <v/>
      </c>
      <c r="I68" s="44">
        <f>IF($H68="","",IFERROR(VLOOKUP($H68,Assumptions!$A$10:$D$14,3,TRUE),""))</f>
        <v/>
      </c>
      <c r="J68" s="44">
        <f>IF($H68="","",IFERROR(VLOOKUP($H68,Assumptions!$A$10:$D$14,4,TRUE),""))</f>
        <v/>
      </c>
      <c r="K68" s="35">
        <f>IF(OR($D68="",$I68=""),"",MAX(0,$D68*$I68))</f>
        <v/>
      </c>
      <c r="L68" s="35">
        <f>IF(OR($D68="",$I68="",$J68=""),"",MAX(0,($D68-$K68)*$J68))</f>
        <v/>
      </c>
      <c r="M68" s="35">
        <f>IF($D68="","",MAX(0,$D68-IF($K68="",0,$K68)-IF($L68="",0,$L68)))</f>
        <v/>
      </c>
      <c r="N68" s="23" t="n"/>
    </row>
    <row r="69">
      <c r="A69" s="17" t="n"/>
      <c r="B69" s="17" t="n"/>
      <c r="C69" s="41" t="n"/>
      <c r="D69" s="42" t="n"/>
      <c r="E69" s="17" t="n"/>
      <c r="F69" s="20" t="n"/>
      <c r="G69" s="41" t="n"/>
      <c r="H69" s="21">
        <f>IF(OR($G69="",$D69="",Assumptions!$B$4=""),"",MAX(0,Assumptions!$B$4-$G69))</f>
        <v/>
      </c>
      <c r="I69" s="43">
        <f>IF($H69="","",IFERROR(VLOOKUP($H69,Assumptions!$A$10:$D$14,3,TRUE),""))</f>
        <v/>
      </c>
      <c r="J69" s="43">
        <f>IF($H69="","",IFERROR(VLOOKUP($H69,Assumptions!$A$10:$D$14,4,TRUE),""))</f>
        <v/>
      </c>
      <c r="K69" s="40">
        <f>IF(OR($D69="",$I69=""),"",MAX(0,$D69*$I69))</f>
        <v/>
      </c>
      <c r="L69" s="40">
        <f>IF(OR($D69="",$I69="",$J69=""),"",MAX(0,($D69-$K69)*$J69))</f>
        <v/>
      </c>
      <c r="M69" s="40">
        <f>IF($D69="","",MAX(0,$D69-IF($K69="",0,$K69)-IF($L69="",0,$L69)))</f>
        <v/>
      </c>
      <c r="N69" s="23" t="n"/>
    </row>
    <row r="70">
      <c r="A70" s="17" t="n"/>
      <c r="B70" s="17" t="n"/>
      <c r="C70" s="41" t="n"/>
      <c r="D70" s="42" t="n"/>
      <c r="E70" s="17" t="n"/>
      <c r="F70" s="20" t="n"/>
      <c r="G70" s="41" t="n"/>
      <c r="H70" s="24">
        <f>IF(OR($G70="",$D70="",Assumptions!$B$4=""),"",MAX(0,Assumptions!$B$4-$G70))</f>
        <v/>
      </c>
      <c r="I70" s="44">
        <f>IF($H70="","",IFERROR(VLOOKUP($H70,Assumptions!$A$10:$D$14,3,TRUE),""))</f>
        <v/>
      </c>
      <c r="J70" s="44">
        <f>IF($H70="","",IFERROR(VLOOKUP($H70,Assumptions!$A$10:$D$14,4,TRUE),""))</f>
        <v/>
      </c>
      <c r="K70" s="35">
        <f>IF(OR($D70="",$I70=""),"",MAX(0,$D70*$I70))</f>
        <v/>
      </c>
      <c r="L70" s="35">
        <f>IF(OR($D70="",$I70="",$J70=""),"",MAX(0,($D70-$K70)*$J70))</f>
        <v/>
      </c>
      <c r="M70" s="35">
        <f>IF($D70="","",MAX(0,$D70-IF($K70="",0,$K70)-IF($L70="",0,$L70)))</f>
        <v/>
      </c>
      <c r="N70" s="23" t="n"/>
    </row>
    <row r="71">
      <c r="A71" s="17" t="n"/>
      <c r="B71" s="17" t="n"/>
      <c r="C71" s="41" t="n"/>
      <c r="D71" s="42" t="n"/>
      <c r="E71" s="17" t="n"/>
      <c r="F71" s="20" t="n"/>
      <c r="G71" s="41" t="n"/>
      <c r="H71" s="21">
        <f>IF(OR($G71="",$D71="",Assumptions!$B$4=""),"",MAX(0,Assumptions!$B$4-$G71))</f>
        <v/>
      </c>
      <c r="I71" s="43">
        <f>IF($H71="","",IFERROR(VLOOKUP($H71,Assumptions!$A$10:$D$14,3,TRUE),""))</f>
        <v/>
      </c>
      <c r="J71" s="43">
        <f>IF($H71="","",IFERROR(VLOOKUP($H71,Assumptions!$A$10:$D$14,4,TRUE),""))</f>
        <v/>
      </c>
      <c r="K71" s="40">
        <f>IF(OR($D71="",$I71=""),"",MAX(0,$D71*$I71))</f>
        <v/>
      </c>
      <c r="L71" s="40">
        <f>IF(OR($D71="",$I71="",$J71=""),"",MAX(0,($D71-$K71)*$J71))</f>
        <v/>
      </c>
      <c r="M71" s="40">
        <f>IF($D71="","",MAX(0,$D71-IF($K71="",0,$K71)-IF($L71="",0,$L71)))</f>
        <v/>
      </c>
      <c r="N71" s="23" t="n"/>
    </row>
    <row r="72">
      <c r="A72" s="17" t="n"/>
      <c r="B72" s="17" t="n"/>
      <c r="C72" s="41" t="n"/>
      <c r="D72" s="42" t="n"/>
      <c r="E72" s="17" t="n"/>
      <c r="F72" s="20" t="n"/>
      <c r="G72" s="41" t="n"/>
      <c r="H72" s="24">
        <f>IF(OR($G72="",$D72="",Assumptions!$B$4=""),"",MAX(0,Assumptions!$B$4-$G72))</f>
        <v/>
      </c>
      <c r="I72" s="44">
        <f>IF($H72="","",IFERROR(VLOOKUP($H72,Assumptions!$A$10:$D$14,3,TRUE),""))</f>
        <v/>
      </c>
      <c r="J72" s="44">
        <f>IF($H72="","",IFERROR(VLOOKUP($H72,Assumptions!$A$10:$D$14,4,TRUE),""))</f>
        <v/>
      </c>
      <c r="K72" s="35">
        <f>IF(OR($D72="",$I72=""),"",MAX(0,$D72*$I72))</f>
        <v/>
      </c>
      <c r="L72" s="35">
        <f>IF(OR($D72="",$I72="",$J72=""),"",MAX(0,($D72-$K72)*$J72))</f>
        <v/>
      </c>
      <c r="M72" s="35">
        <f>IF($D72="","",MAX(0,$D72-IF($K72="",0,$K72)-IF($L72="",0,$L72)))</f>
        <v/>
      </c>
      <c r="N72" s="23" t="n"/>
    </row>
    <row r="73">
      <c r="A73" s="17" t="n"/>
      <c r="B73" s="17" t="n"/>
      <c r="C73" s="41" t="n"/>
      <c r="D73" s="42" t="n"/>
      <c r="E73" s="17" t="n"/>
      <c r="F73" s="20" t="n"/>
      <c r="G73" s="41" t="n"/>
      <c r="H73" s="21">
        <f>IF(OR($G73="",$D73="",Assumptions!$B$4=""),"",MAX(0,Assumptions!$B$4-$G73))</f>
        <v/>
      </c>
      <c r="I73" s="43">
        <f>IF($H73="","",IFERROR(VLOOKUP($H73,Assumptions!$A$10:$D$14,3,TRUE),""))</f>
        <v/>
      </c>
      <c r="J73" s="43">
        <f>IF($H73="","",IFERROR(VLOOKUP($H73,Assumptions!$A$10:$D$14,4,TRUE),""))</f>
        <v/>
      </c>
      <c r="K73" s="40">
        <f>IF(OR($D73="",$I73=""),"",MAX(0,$D73*$I73))</f>
        <v/>
      </c>
      <c r="L73" s="40">
        <f>IF(OR($D73="",$I73="",$J73=""),"",MAX(0,($D73-$K73)*$J73))</f>
        <v/>
      </c>
      <c r="M73" s="40">
        <f>IF($D73="","",MAX(0,$D73-IF($K73="",0,$K73)-IF($L73="",0,$L73)))</f>
        <v/>
      </c>
      <c r="N73" s="23" t="n"/>
    </row>
    <row r="74">
      <c r="A74" s="17" t="n"/>
      <c r="B74" s="17" t="n"/>
      <c r="C74" s="41" t="n"/>
      <c r="D74" s="42" t="n"/>
      <c r="E74" s="17" t="n"/>
      <c r="F74" s="20" t="n"/>
      <c r="G74" s="41" t="n"/>
      <c r="H74" s="24">
        <f>IF(OR($G74="",$D74="",Assumptions!$B$4=""),"",MAX(0,Assumptions!$B$4-$G74))</f>
        <v/>
      </c>
      <c r="I74" s="44">
        <f>IF($H74="","",IFERROR(VLOOKUP($H74,Assumptions!$A$10:$D$14,3,TRUE),""))</f>
        <v/>
      </c>
      <c r="J74" s="44">
        <f>IF($H74="","",IFERROR(VLOOKUP($H74,Assumptions!$A$10:$D$14,4,TRUE),""))</f>
        <v/>
      </c>
      <c r="K74" s="35">
        <f>IF(OR($D74="",$I74=""),"",MAX(0,$D74*$I74))</f>
        <v/>
      </c>
      <c r="L74" s="35">
        <f>IF(OR($D74="",$I74="",$J74=""),"",MAX(0,($D74-$K74)*$J74))</f>
        <v/>
      </c>
      <c r="M74" s="35">
        <f>IF($D74="","",MAX(0,$D74-IF($K74="",0,$K74)-IF($L74="",0,$L74)))</f>
        <v/>
      </c>
      <c r="N74" s="23" t="n"/>
    </row>
    <row r="75">
      <c r="A75" s="17" t="n"/>
      <c r="B75" s="17" t="n"/>
      <c r="C75" s="41" t="n"/>
      <c r="D75" s="42" t="n"/>
      <c r="E75" s="17" t="n"/>
      <c r="F75" s="20" t="n"/>
      <c r="G75" s="41" t="n"/>
      <c r="H75" s="21">
        <f>IF(OR($G75="",$D75="",Assumptions!$B$4=""),"",MAX(0,Assumptions!$B$4-$G75))</f>
        <v/>
      </c>
      <c r="I75" s="43">
        <f>IF($H75="","",IFERROR(VLOOKUP($H75,Assumptions!$A$10:$D$14,3,TRUE),""))</f>
        <v/>
      </c>
      <c r="J75" s="43">
        <f>IF($H75="","",IFERROR(VLOOKUP($H75,Assumptions!$A$10:$D$14,4,TRUE),""))</f>
        <v/>
      </c>
      <c r="K75" s="40">
        <f>IF(OR($D75="",$I75=""),"",MAX(0,$D75*$I75))</f>
        <v/>
      </c>
      <c r="L75" s="40">
        <f>IF(OR($D75="",$I75="",$J75=""),"",MAX(0,($D75-$K75)*$J75))</f>
        <v/>
      </c>
      <c r="M75" s="40">
        <f>IF($D75="","",MAX(0,$D75-IF($K75="",0,$K75)-IF($L75="",0,$L75)))</f>
        <v/>
      </c>
      <c r="N75" s="23" t="n"/>
    </row>
    <row r="76">
      <c r="A76" s="17" t="n"/>
      <c r="B76" s="17" t="n"/>
      <c r="C76" s="41" t="n"/>
      <c r="D76" s="42" t="n"/>
      <c r="E76" s="17" t="n"/>
      <c r="F76" s="20" t="n"/>
      <c r="G76" s="41" t="n"/>
      <c r="H76" s="24">
        <f>IF(OR($G76="",$D76="",Assumptions!$B$4=""),"",MAX(0,Assumptions!$B$4-$G76))</f>
        <v/>
      </c>
      <c r="I76" s="44">
        <f>IF($H76="","",IFERROR(VLOOKUP($H76,Assumptions!$A$10:$D$14,3,TRUE),""))</f>
        <v/>
      </c>
      <c r="J76" s="44">
        <f>IF($H76="","",IFERROR(VLOOKUP($H76,Assumptions!$A$10:$D$14,4,TRUE),""))</f>
        <v/>
      </c>
      <c r="K76" s="35">
        <f>IF(OR($D76="",$I76=""),"",MAX(0,$D76*$I76))</f>
        <v/>
      </c>
      <c r="L76" s="35">
        <f>IF(OR($D76="",$I76="",$J76=""),"",MAX(0,($D76-$K76)*$J76))</f>
        <v/>
      </c>
      <c r="M76" s="35">
        <f>IF($D76="","",MAX(0,$D76-IF($K76="",0,$K76)-IF($L76="",0,$L76)))</f>
        <v/>
      </c>
      <c r="N76" s="23" t="n"/>
    </row>
    <row r="77">
      <c r="A77" s="17" t="n"/>
      <c r="B77" s="17" t="n"/>
      <c r="C77" s="41" t="n"/>
      <c r="D77" s="42" t="n"/>
      <c r="E77" s="17" t="n"/>
      <c r="F77" s="20" t="n"/>
      <c r="G77" s="41" t="n"/>
      <c r="H77" s="21">
        <f>IF(OR($G77="",$D77="",Assumptions!$B$4=""),"",MAX(0,Assumptions!$B$4-$G77))</f>
        <v/>
      </c>
      <c r="I77" s="43">
        <f>IF($H77="","",IFERROR(VLOOKUP($H77,Assumptions!$A$10:$D$14,3,TRUE),""))</f>
        <v/>
      </c>
      <c r="J77" s="43">
        <f>IF($H77="","",IFERROR(VLOOKUP($H77,Assumptions!$A$10:$D$14,4,TRUE),""))</f>
        <v/>
      </c>
      <c r="K77" s="40">
        <f>IF(OR($D77="",$I77=""),"",MAX(0,$D77*$I77))</f>
        <v/>
      </c>
      <c r="L77" s="40">
        <f>IF(OR($D77="",$I77="",$J77=""),"",MAX(0,($D77-$K77)*$J77))</f>
        <v/>
      </c>
      <c r="M77" s="40">
        <f>IF($D77="","",MAX(0,$D77-IF($K77="",0,$K77)-IF($L77="",0,$L77)))</f>
        <v/>
      </c>
      <c r="N77" s="23" t="n"/>
    </row>
    <row r="78">
      <c r="A78" s="17" t="n"/>
      <c r="B78" s="17" t="n"/>
      <c r="C78" s="41" t="n"/>
      <c r="D78" s="42" t="n"/>
      <c r="E78" s="17" t="n"/>
      <c r="F78" s="20" t="n"/>
      <c r="G78" s="41" t="n"/>
      <c r="H78" s="24">
        <f>IF(OR($G78="",$D78="",Assumptions!$B$4=""),"",MAX(0,Assumptions!$B$4-$G78))</f>
        <v/>
      </c>
      <c r="I78" s="44">
        <f>IF($H78="","",IFERROR(VLOOKUP($H78,Assumptions!$A$10:$D$14,3,TRUE),""))</f>
        <v/>
      </c>
      <c r="J78" s="44">
        <f>IF($H78="","",IFERROR(VLOOKUP($H78,Assumptions!$A$10:$D$14,4,TRUE),""))</f>
        <v/>
      </c>
      <c r="K78" s="35">
        <f>IF(OR($D78="",$I78=""),"",MAX(0,$D78*$I78))</f>
        <v/>
      </c>
      <c r="L78" s="35">
        <f>IF(OR($D78="",$I78="",$J78=""),"",MAX(0,($D78-$K78)*$J78))</f>
        <v/>
      </c>
      <c r="M78" s="35">
        <f>IF($D78="","",MAX(0,$D78-IF($K78="",0,$K78)-IF($L78="",0,$L78)))</f>
        <v/>
      </c>
      <c r="N78" s="23" t="n"/>
    </row>
    <row r="79">
      <c r="A79" s="17" t="n"/>
      <c r="B79" s="17" t="n"/>
      <c r="C79" s="41" t="n"/>
      <c r="D79" s="42" t="n"/>
      <c r="E79" s="17" t="n"/>
      <c r="F79" s="20" t="n"/>
      <c r="G79" s="41" t="n"/>
      <c r="H79" s="21">
        <f>IF(OR($G79="",$D79="",Assumptions!$B$4=""),"",MAX(0,Assumptions!$B$4-$G79))</f>
        <v/>
      </c>
      <c r="I79" s="43">
        <f>IF($H79="","",IFERROR(VLOOKUP($H79,Assumptions!$A$10:$D$14,3,TRUE),""))</f>
        <v/>
      </c>
      <c r="J79" s="43">
        <f>IF($H79="","",IFERROR(VLOOKUP($H79,Assumptions!$A$10:$D$14,4,TRUE),""))</f>
        <v/>
      </c>
      <c r="K79" s="40">
        <f>IF(OR($D79="",$I79=""),"",MAX(0,$D79*$I79))</f>
        <v/>
      </c>
      <c r="L79" s="40">
        <f>IF(OR($D79="",$I79="",$J79=""),"",MAX(0,($D79-$K79)*$J79))</f>
        <v/>
      </c>
      <c r="M79" s="40">
        <f>IF($D79="","",MAX(0,$D79-IF($K79="",0,$K79)-IF($L79="",0,$L79)))</f>
        <v/>
      </c>
      <c r="N79" s="23" t="n"/>
    </row>
    <row r="80">
      <c r="A80" s="17" t="n"/>
      <c r="B80" s="17" t="n"/>
      <c r="C80" s="41" t="n"/>
      <c r="D80" s="42" t="n"/>
      <c r="E80" s="17" t="n"/>
      <c r="F80" s="20" t="n"/>
      <c r="G80" s="41" t="n"/>
      <c r="H80" s="24">
        <f>IF(OR($G80="",$D80="",Assumptions!$B$4=""),"",MAX(0,Assumptions!$B$4-$G80))</f>
        <v/>
      </c>
      <c r="I80" s="44">
        <f>IF($H80="","",IFERROR(VLOOKUP($H80,Assumptions!$A$10:$D$14,3,TRUE),""))</f>
        <v/>
      </c>
      <c r="J80" s="44">
        <f>IF($H80="","",IFERROR(VLOOKUP($H80,Assumptions!$A$10:$D$14,4,TRUE),""))</f>
        <v/>
      </c>
      <c r="K80" s="35">
        <f>IF(OR($D80="",$I80=""),"",MAX(0,$D80*$I80))</f>
        <v/>
      </c>
      <c r="L80" s="35">
        <f>IF(OR($D80="",$I80="",$J80=""),"",MAX(0,($D80-$K80)*$J80))</f>
        <v/>
      </c>
      <c r="M80" s="35">
        <f>IF($D80="","",MAX(0,$D80-IF($K80="",0,$K80)-IF($L80="",0,$L80)))</f>
        <v/>
      </c>
      <c r="N80" s="23" t="n"/>
    </row>
    <row r="81">
      <c r="A81" s="17" t="n"/>
      <c r="B81" s="17" t="n"/>
      <c r="C81" s="41" t="n"/>
      <c r="D81" s="42" t="n"/>
      <c r="E81" s="17" t="n"/>
      <c r="F81" s="20" t="n"/>
      <c r="G81" s="41" t="n"/>
      <c r="H81" s="21">
        <f>IF(OR($G81="",$D81="",Assumptions!$B$4=""),"",MAX(0,Assumptions!$B$4-$G81))</f>
        <v/>
      </c>
      <c r="I81" s="43">
        <f>IF($H81="","",IFERROR(VLOOKUP($H81,Assumptions!$A$10:$D$14,3,TRUE),""))</f>
        <v/>
      </c>
      <c r="J81" s="43">
        <f>IF($H81="","",IFERROR(VLOOKUP($H81,Assumptions!$A$10:$D$14,4,TRUE),""))</f>
        <v/>
      </c>
      <c r="K81" s="40">
        <f>IF(OR($D81="",$I81=""),"",MAX(0,$D81*$I81))</f>
        <v/>
      </c>
      <c r="L81" s="40">
        <f>IF(OR($D81="",$I81="",$J81=""),"",MAX(0,($D81-$K81)*$J81))</f>
        <v/>
      </c>
      <c r="M81" s="40">
        <f>IF($D81="","",MAX(0,$D81-IF($K81="",0,$K81)-IF($L81="",0,$L81)))</f>
        <v/>
      </c>
      <c r="N81" s="23" t="n"/>
    </row>
    <row r="82">
      <c r="A82" s="17" t="n"/>
      <c r="B82" s="17" t="n"/>
      <c r="C82" s="41" t="n"/>
      <c r="D82" s="42" t="n"/>
      <c r="E82" s="17" t="n"/>
      <c r="F82" s="20" t="n"/>
      <c r="G82" s="41" t="n"/>
      <c r="H82" s="24">
        <f>IF(OR($G82="",$D82="",Assumptions!$B$4=""),"",MAX(0,Assumptions!$B$4-$G82))</f>
        <v/>
      </c>
      <c r="I82" s="44">
        <f>IF($H82="","",IFERROR(VLOOKUP($H82,Assumptions!$A$10:$D$14,3,TRUE),""))</f>
        <v/>
      </c>
      <c r="J82" s="44">
        <f>IF($H82="","",IFERROR(VLOOKUP($H82,Assumptions!$A$10:$D$14,4,TRUE),""))</f>
        <v/>
      </c>
      <c r="K82" s="35">
        <f>IF(OR($D82="",$I82=""),"",MAX(0,$D82*$I82))</f>
        <v/>
      </c>
      <c r="L82" s="35">
        <f>IF(OR($D82="",$I82="",$J82=""),"",MAX(0,($D82-$K82)*$J82))</f>
        <v/>
      </c>
      <c r="M82" s="35">
        <f>IF($D82="","",MAX(0,$D82-IF($K82="",0,$K82)-IF($L82="",0,$L82)))</f>
        <v/>
      </c>
      <c r="N82" s="23" t="n"/>
    </row>
    <row r="83">
      <c r="A83" s="17" t="n"/>
      <c r="B83" s="17" t="n"/>
      <c r="C83" s="41" t="n"/>
      <c r="D83" s="42" t="n"/>
      <c r="E83" s="17" t="n"/>
      <c r="F83" s="20" t="n"/>
      <c r="G83" s="41" t="n"/>
      <c r="H83" s="21">
        <f>IF(OR($G83="",$D83="",Assumptions!$B$4=""),"",MAX(0,Assumptions!$B$4-$G83))</f>
        <v/>
      </c>
      <c r="I83" s="43">
        <f>IF($H83="","",IFERROR(VLOOKUP($H83,Assumptions!$A$10:$D$14,3,TRUE),""))</f>
        <v/>
      </c>
      <c r="J83" s="43">
        <f>IF($H83="","",IFERROR(VLOOKUP($H83,Assumptions!$A$10:$D$14,4,TRUE),""))</f>
        <v/>
      </c>
      <c r="K83" s="40">
        <f>IF(OR($D83="",$I83=""),"",MAX(0,$D83*$I83))</f>
        <v/>
      </c>
      <c r="L83" s="40">
        <f>IF(OR($D83="",$I83="",$J83=""),"",MAX(0,($D83-$K83)*$J83))</f>
        <v/>
      </c>
      <c r="M83" s="40">
        <f>IF($D83="","",MAX(0,$D83-IF($K83="",0,$K83)-IF($L83="",0,$L83)))</f>
        <v/>
      </c>
      <c r="N83" s="23" t="n"/>
    </row>
    <row r="84">
      <c r="A84" s="17" t="n"/>
      <c r="B84" s="17" t="n"/>
      <c r="C84" s="41" t="n"/>
      <c r="D84" s="42" t="n"/>
      <c r="E84" s="17" t="n"/>
      <c r="F84" s="20" t="n"/>
      <c r="G84" s="41" t="n"/>
      <c r="H84" s="24">
        <f>IF(OR($G84="",$D84="",Assumptions!$B$4=""),"",MAX(0,Assumptions!$B$4-$G84))</f>
        <v/>
      </c>
      <c r="I84" s="44">
        <f>IF($H84="","",IFERROR(VLOOKUP($H84,Assumptions!$A$10:$D$14,3,TRUE),""))</f>
        <v/>
      </c>
      <c r="J84" s="44">
        <f>IF($H84="","",IFERROR(VLOOKUP($H84,Assumptions!$A$10:$D$14,4,TRUE),""))</f>
        <v/>
      </c>
      <c r="K84" s="35">
        <f>IF(OR($D84="",$I84=""),"",MAX(0,$D84*$I84))</f>
        <v/>
      </c>
      <c r="L84" s="35">
        <f>IF(OR($D84="",$I84="",$J84=""),"",MAX(0,($D84-$K84)*$J84))</f>
        <v/>
      </c>
      <c r="M84" s="35">
        <f>IF($D84="","",MAX(0,$D84-IF($K84="",0,$K84)-IF($L84="",0,$L84)))</f>
        <v/>
      </c>
      <c r="N84" s="23" t="n"/>
    </row>
    <row r="85">
      <c r="A85" s="17" t="n"/>
      <c r="B85" s="17" t="n"/>
      <c r="C85" s="41" t="n"/>
      <c r="D85" s="42" t="n"/>
      <c r="E85" s="17" t="n"/>
      <c r="F85" s="20" t="n"/>
      <c r="G85" s="41" t="n"/>
      <c r="H85" s="21">
        <f>IF(OR($G85="",$D85="",Assumptions!$B$4=""),"",MAX(0,Assumptions!$B$4-$G85))</f>
        <v/>
      </c>
      <c r="I85" s="43">
        <f>IF($H85="","",IFERROR(VLOOKUP($H85,Assumptions!$A$10:$D$14,3,TRUE),""))</f>
        <v/>
      </c>
      <c r="J85" s="43">
        <f>IF($H85="","",IFERROR(VLOOKUP($H85,Assumptions!$A$10:$D$14,4,TRUE),""))</f>
        <v/>
      </c>
      <c r="K85" s="40">
        <f>IF(OR($D85="",$I85=""),"",MAX(0,$D85*$I85))</f>
        <v/>
      </c>
      <c r="L85" s="40">
        <f>IF(OR($D85="",$I85="",$J85=""),"",MAX(0,($D85-$K85)*$J85))</f>
        <v/>
      </c>
      <c r="M85" s="40">
        <f>IF($D85="","",MAX(0,$D85-IF($K85="",0,$K85)-IF($L85="",0,$L85)))</f>
        <v/>
      </c>
      <c r="N85" s="23" t="n"/>
    </row>
    <row r="86">
      <c r="A86" s="17" t="n"/>
      <c r="B86" s="17" t="n"/>
      <c r="C86" s="41" t="n"/>
      <c r="D86" s="42" t="n"/>
      <c r="E86" s="17" t="n"/>
      <c r="F86" s="20" t="n"/>
      <c r="G86" s="41" t="n"/>
      <c r="H86" s="24">
        <f>IF(OR($G86="",$D86="",Assumptions!$B$4=""),"",MAX(0,Assumptions!$B$4-$G86))</f>
        <v/>
      </c>
      <c r="I86" s="44">
        <f>IF($H86="","",IFERROR(VLOOKUP($H86,Assumptions!$A$10:$D$14,3,TRUE),""))</f>
        <v/>
      </c>
      <c r="J86" s="44">
        <f>IF($H86="","",IFERROR(VLOOKUP($H86,Assumptions!$A$10:$D$14,4,TRUE),""))</f>
        <v/>
      </c>
      <c r="K86" s="35">
        <f>IF(OR($D86="",$I86=""),"",MAX(0,$D86*$I86))</f>
        <v/>
      </c>
      <c r="L86" s="35">
        <f>IF(OR($D86="",$I86="",$J86=""),"",MAX(0,($D86-$K86)*$J86))</f>
        <v/>
      </c>
      <c r="M86" s="35">
        <f>IF($D86="","",MAX(0,$D86-IF($K86="",0,$K86)-IF($L86="",0,$L86)))</f>
        <v/>
      </c>
      <c r="N86" s="23" t="n"/>
    </row>
    <row r="87">
      <c r="A87" s="17" t="n"/>
      <c r="B87" s="17" t="n"/>
      <c r="C87" s="41" t="n"/>
      <c r="D87" s="42" t="n"/>
      <c r="E87" s="17" t="n"/>
      <c r="F87" s="20" t="n"/>
      <c r="G87" s="41" t="n"/>
      <c r="H87" s="21">
        <f>IF(OR($G87="",$D87="",Assumptions!$B$4=""),"",MAX(0,Assumptions!$B$4-$G87))</f>
        <v/>
      </c>
      <c r="I87" s="43">
        <f>IF($H87="","",IFERROR(VLOOKUP($H87,Assumptions!$A$10:$D$14,3,TRUE),""))</f>
        <v/>
      </c>
      <c r="J87" s="43">
        <f>IF($H87="","",IFERROR(VLOOKUP($H87,Assumptions!$A$10:$D$14,4,TRUE),""))</f>
        <v/>
      </c>
      <c r="K87" s="40">
        <f>IF(OR($D87="",$I87=""),"",MAX(0,$D87*$I87))</f>
        <v/>
      </c>
      <c r="L87" s="40">
        <f>IF(OR($D87="",$I87="",$J87=""),"",MAX(0,($D87-$K87)*$J87))</f>
        <v/>
      </c>
      <c r="M87" s="40">
        <f>IF($D87="","",MAX(0,$D87-IF($K87="",0,$K87)-IF($L87="",0,$L87)))</f>
        <v/>
      </c>
      <c r="N87" s="23" t="n"/>
    </row>
    <row r="88">
      <c r="A88" s="17" t="n"/>
      <c r="B88" s="17" t="n"/>
      <c r="C88" s="41" t="n"/>
      <c r="D88" s="42" t="n"/>
      <c r="E88" s="17" t="n"/>
      <c r="F88" s="20" t="n"/>
      <c r="G88" s="41" t="n"/>
      <c r="H88" s="24">
        <f>IF(OR($G88="",$D88="",Assumptions!$B$4=""),"",MAX(0,Assumptions!$B$4-$G88))</f>
        <v/>
      </c>
      <c r="I88" s="44">
        <f>IF($H88="","",IFERROR(VLOOKUP($H88,Assumptions!$A$10:$D$14,3,TRUE),""))</f>
        <v/>
      </c>
      <c r="J88" s="44">
        <f>IF($H88="","",IFERROR(VLOOKUP($H88,Assumptions!$A$10:$D$14,4,TRUE),""))</f>
        <v/>
      </c>
      <c r="K88" s="35">
        <f>IF(OR($D88="",$I88=""),"",MAX(0,$D88*$I88))</f>
        <v/>
      </c>
      <c r="L88" s="35">
        <f>IF(OR($D88="",$I88="",$J88=""),"",MAX(0,($D88-$K88)*$J88))</f>
        <v/>
      </c>
      <c r="M88" s="35">
        <f>IF($D88="","",MAX(0,$D88-IF($K88="",0,$K88)-IF($L88="",0,$L88)))</f>
        <v/>
      </c>
      <c r="N88" s="23" t="n"/>
    </row>
    <row r="89">
      <c r="A89" s="17" t="n"/>
      <c r="B89" s="17" t="n"/>
      <c r="C89" s="41" t="n"/>
      <c r="D89" s="42" t="n"/>
      <c r="E89" s="17" t="n"/>
      <c r="F89" s="20" t="n"/>
      <c r="G89" s="41" t="n"/>
      <c r="H89" s="21">
        <f>IF(OR($G89="",$D89="",Assumptions!$B$4=""),"",MAX(0,Assumptions!$B$4-$G89))</f>
        <v/>
      </c>
      <c r="I89" s="43">
        <f>IF($H89="","",IFERROR(VLOOKUP($H89,Assumptions!$A$10:$D$14,3,TRUE),""))</f>
        <v/>
      </c>
      <c r="J89" s="43">
        <f>IF($H89="","",IFERROR(VLOOKUP($H89,Assumptions!$A$10:$D$14,4,TRUE),""))</f>
        <v/>
      </c>
      <c r="K89" s="40">
        <f>IF(OR($D89="",$I89=""),"",MAX(0,$D89*$I89))</f>
        <v/>
      </c>
      <c r="L89" s="40">
        <f>IF(OR($D89="",$I89="",$J89=""),"",MAX(0,($D89-$K89)*$J89))</f>
        <v/>
      </c>
      <c r="M89" s="40">
        <f>IF($D89="","",MAX(0,$D89-IF($K89="",0,$K89)-IF($L89="",0,$L89)))</f>
        <v/>
      </c>
      <c r="N89" s="23" t="n"/>
    </row>
    <row r="90">
      <c r="A90" s="17" t="n"/>
      <c r="B90" s="17" t="n"/>
      <c r="C90" s="41" t="n"/>
      <c r="D90" s="42" t="n"/>
      <c r="E90" s="17" t="n"/>
      <c r="F90" s="20" t="n"/>
      <c r="G90" s="41" t="n"/>
      <c r="H90" s="24">
        <f>IF(OR($G90="",$D90="",Assumptions!$B$4=""),"",MAX(0,Assumptions!$B$4-$G90))</f>
        <v/>
      </c>
      <c r="I90" s="44">
        <f>IF($H90="","",IFERROR(VLOOKUP($H90,Assumptions!$A$10:$D$14,3,TRUE),""))</f>
        <v/>
      </c>
      <c r="J90" s="44">
        <f>IF($H90="","",IFERROR(VLOOKUP($H90,Assumptions!$A$10:$D$14,4,TRUE),""))</f>
        <v/>
      </c>
      <c r="K90" s="35">
        <f>IF(OR($D90="",$I90=""),"",MAX(0,$D90*$I90))</f>
        <v/>
      </c>
      <c r="L90" s="35">
        <f>IF(OR($D90="",$I90="",$J90=""),"",MAX(0,($D90-$K90)*$J90))</f>
        <v/>
      </c>
      <c r="M90" s="35">
        <f>IF($D90="","",MAX(0,$D90-IF($K90="",0,$K90)-IF($L90="",0,$L90)))</f>
        <v/>
      </c>
      <c r="N90" s="23" t="n"/>
    </row>
    <row r="91">
      <c r="A91" s="17" t="n"/>
      <c r="B91" s="17" t="n"/>
      <c r="C91" s="41" t="n"/>
      <c r="D91" s="42" t="n"/>
      <c r="E91" s="17" t="n"/>
      <c r="F91" s="20" t="n"/>
      <c r="G91" s="41" t="n"/>
      <c r="H91" s="21">
        <f>IF(OR($G91="",$D91="",Assumptions!$B$4=""),"",MAX(0,Assumptions!$B$4-$G91))</f>
        <v/>
      </c>
      <c r="I91" s="43">
        <f>IF($H91="","",IFERROR(VLOOKUP($H91,Assumptions!$A$10:$D$14,3,TRUE),""))</f>
        <v/>
      </c>
      <c r="J91" s="43">
        <f>IF($H91="","",IFERROR(VLOOKUP($H91,Assumptions!$A$10:$D$14,4,TRUE),""))</f>
        <v/>
      </c>
      <c r="K91" s="40">
        <f>IF(OR($D91="",$I91=""),"",MAX(0,$D91*$I91))</f>
        <v/>
      </c>
      <c r="L91" s="40">
        <f>IF(OR($D91="",$I91="",$J91=""),"",MAX(0,($D91-$K91)*$J91))</f>
        <v/>
      </c>
      <c r="M91" s="40">
        <f>IF($D91="","",MAX(0,$D91-IF($K91="",0,$K91)-IF($L91="",0,$L91)))</f>
        <v/>
      </c>
      <c r="N91" s="23" t="n"/>
    </row>
    <row r="92">
      <c r="A92" s="17" t="n"/>
      <c r="B92" s="17" t="n"/>
      <c r="C92" s="41" t="n"/>
      <c r="D92" s="42" t="n"/>
      <c r="E92" s="17" t="n"/>
      <c r="F92" s="20" t="n"/>
      <c r="G92" s="41" t="n"/>
      <c r="H92" s="24">
        <f>IF(OR($G92="",$D92="",Assumptions!$B$4=""),"",MAX(0,Assumptions!$B$4-$G92))</f>
        <v/>
      </c>
      <c r="I92" s="44">
        <f>IF($H92="","",IFERROR(VLOOKUP($H92,Assumptions!$A$10:$D$14,3,TRUE),""))</f>
        <v/>
      </c>
      <c r="J92" s="44">
        <f>IF($H92="","",IFERROR(VLOOKUP($H92,Assumptions!$A$10:$D$14,4,TRUE),""))</f>
        <v/>
      </c>
      <c r="K92" s="35">
        <f>IF(OR($D92="",$I92=""),"",MAX(0,$D92*$I92))</f>
        <v/>
      </c>
      <c r="L92" s="35">
        <f>IF(OR($D92="",$I92="",$J92=""),"",MAX(0,($D92-$K92)*$J92))</f>
        <v/>
      </c>
      <c r="M92" s="35">
        <f>IF($D92="","",MAX(0,$D92-IF($K92="",0,$K92)-IF($L92="",0,$L92)))</f>
        <v/>
      </c>
      <c r="N92" s="23" t="n"/>
    </row>
    <row r="93">
      <c r="A93" s="17" t="n"/>
      <c r="B93" s="17" t="n"/>
      <c r="C93" s="41" t="n"/>
      <c r="D93" s="42" t="n"/>
      <c r="E93" s="17" t="n"/>
      <c r="F93" s="20" t="n"/>
      <c r="G93" s="41" t="n"/>
      <c r="H93" s="21">
        <f>IF(OR($G93="",$D93="",Assumptions!$B$4=""),"",MAX(0,Assumptions!$B$4-$G93))</f>
        <v/>
      </c>
      <c r="I93" s="43">
        <f>IF($H93="","",IFERROR(VLOOKUP($H93,Assumptions!$A$10:$D$14,3,TRUE),""))</f>
        <v/>
      </c>
      <c r="J93" s="43">
        <f>IF($H93="","",IFERROR(VLOOKUP($H93,Assumptions!$A$10:$D$14,4,TRUE),""))</f>
        <v/>
      </c>
      <c r="K93" s="40">
        <f>IF(OR($D93="",$I93=""),"",MAX(0,$D93*$I93))</f>
        <v/>
      </c>
      <c r="L93" s="40">
        <f>IF(OR($D93="",$I93="",$J93=""),"",MAX(0,($D93-$K93)*$J93))</f>
        <v/>
      </c>
      <c r="M93" s="40">
        <f>IF($D93="","",MAX(0,$D93-IF($K93="",0,$K93)-IF($L93="",0,$L93)))</f>
        <v/>
      </c>
      <c r="N93" s="23" t="n"/>
    </row>
    <row r="94">
      <c r="A94" s="17" t="n"/>
      <c r="B94" s="17" t="n"/>
      <c r="C94" s="41" t="n"/>
      <c r="D94" s="42" t="n"/>
      <c r="E94" s="17" t="n"/>
      <c r="F94" s="20" t="n"/>
      <c r="G94" s="41" t="n"/>
      <c r="H94" s="24">
        <f>IF(OR($G94="",$D94="",Assumptions!$B$4=""),"",MAX(0,Assumptions!$B$4-$G94))</f>
        <v/>
      </c>
      <c r="I94" s="44">
        <f>IF($H94="","",IFERROR(VLOOKUP($H94,Assumptions!$A$10:$D$14,3,TRUE),""))</f>
        <v/>
      </c>
      <c r="J94" s="44">
        <f>IF($H94="","",IFERROR(VLOOKUP($H94,Assumptions!$A$10:$D$14,4,TRUE),""))</f>
        <v/>
      </c>
      <c r="K94" s="35">
        <f>IF(OR($D94="",$I94=""),"",MAX(0,$D94*$I94))</f>
        <v/>
      </c>
      <c r="L94" s="35">
        <f>IF(OR($D94="",$I94="",$J94=""),"",MAX(0,($D94-$K94)*$J94))</f>
        <v/>
      </c>
      <c r="M94" s="35">
        <f>IF($D94="","",MAX(0,$D94-IF($K94="",0,$K94)-IF($L94="",0,$L94)))</f>
        <v/>
      </c>
      <c r="N94" s="23" t="n"/>
    </row>
    <row r="95">
      <c r="A95" s="17" t="n"/>
      <c r="B95" s="17" t="n"/>
      <c r="C95" s="41" t="n"/>
      <c r="D95" s="42" t="n"/>
      <c r="E95" s="17" t="n"/>
      <c r="F95" s="20" t="n"/>
      <c r="G95" s="41" t="n"/>
      <c r="H95" s="21">
        <f>IF(OR($G95="",$D95="",Assumptions!$B$4=""),"",MAX(0,Assumptions!$B$4-$G95))</f>
        <v/>
      </c>
      <c r="I95" s="43">
        <f>IF($H95="","",IFERROR(VLOOKUP($H95,Assumptions!$A$10:$D$14,3,TRUE),""))</f>
        <v/>
      </c>
      <c r="J95" s="43">
        <f>IF($H95="","",IFERROR(VLOOKUP($H95,Assumptions!$A$10:$D$14,4,TRUE),""))</f>
        <v/>
      </c>
      <c r="K95" s="40">
        <f>IF(OR($D95="",$I95=""),"",MAX(0,$D95*$I95))</f>
        <v/>
      </c>
      <c r="L95" s="40">
        <f>IF(OR($D95="",$I95="",$J95=""),"",MAX(0,($D95-$K95)*$J95))</f>
        <v/>
      </c>
      <c r="M95" s="40">
        <f>IF($D95="","",MAX(0,$D95-IF($K95="",0,$K95)-IF($L95="",0,$L95)))</f>
        <v/>
      </c>
      <c r="N95" s="23" t="n"/>
    </row>
    <row r="96">
      <c r="A96" s="17" t="n"/>
      <c r="B96" s="17" t="n"/>
      <c r="C96" s="41" t="n"/>
      <c r="D96" s="42" t="n"/>
      <c r="E96" s="17" t="n"/>
      <c r="F96" s="20" t="n"/>
      <c r="G96" s="41" t="n"/>
      <c r="H96" s="24">
        <f>IF(OR($G96="",$D96="",Assumptions!$B$4=""),"",MAX(0,Assumptions!$B$4-$G96))</f>
        <v/>
      </c>
      <c r="I96" s="44">
        <f>IF($H96="","",IFERROR(VLOOKUP($H96,Assumptions!$A$10:$D$14,3,TRUE),""))</f>
        <v/>
      </c>
      <c r="J96" s="44">
        <f>IF($H96="","",IFERROR(VLOOKUP($H96,Assumptions!$A$10:$D$14,4,TRUE),""))</f>
        <v/>
      </c>
      <c r="K96" s="35">
        <f>IF(OR($D96="",$I96=""),"",MAX(0,$D96*$I96))</f>
        <v/>
      </c>
      <c r="L96" s="35">
        <f>IF(OR($D96="",$I96="",$J96=""),"",MAX(0,($D96-$K96)*$J96))</f>
        <v/>
      </c>
      <c r="M96" s="35">
        <f>IF($D96="","",MAX(0,$D96-IF($K96="",0,$K96)-IF($L96="",0,$L96)))</f>
        <v/>
      </c>
      <c r="N96" s="23" t="n"/>
    </row>
    <row r="97">
      <c r="A97" s="17" t="n"/>
      <c r="B97" s="17" t="n"/>
      <c r="C97" s="41" t="n"/>
      <c r="D97" s="42" t="n"/>
      <c r="E97" s="17" t="n"/>
      <c r="F97" s="20" t="n"/>
      <c r="G97" s="41" t="n"/>
      <c r="H97" s="21">
        <f>IF(OR($G97="",$D97="",Assumptions!$B$4=""),"",MAX(0,Assumptions!$B$4-$G97))</f>
        <v/>
      </c>
      <c r="I97" s="43">
        <f>IF($H97="","",IFERROR(VLOOKUP($H97,Assumptions!$A$10:$D$14,3,TRUE),""))</f>
        <v/>
      </c>
      <c r="J97" s="43">
        <f>IF($H97="","",IFERROR(VLOOKUP($H97,Assumptions!$A$10:$D$14,4,TRUE),""))</f>
        <v/>
      </c>
      <c r="K97" s="40">
        <f>IF(OR($D97="",$I97=""),"",MAX(0,$D97*$I97))</f>
        <v/>
      </c>
      <c r="L97" s="40">
        <f>IF(OR($D97="",$I97="",$J97=""),"",MAX(0,($D97-$K97)*$J97))</f>
        <v/>
      </c>
      <c r="M97" s="40">
        <f>IF($D97="","",MAX(0,$D97-IF($K97="",0,$K97)-IF($L97="",0,$L97)))</f>
        <v/>
      </c>
      <c r="N97" s="23" t="n"/>
    </row>
    <row r="98">
      <c r="A98" s="17" t="n"/>
      <c r="B98" s="17" t="n"/>
      <c r="C98" s="41" t="n"/>
      <c r="D98" s="42" t="n"/>
      <c r="E98" s="17" t="n"/>
      <c r="F98" s="20" t="n"/>
      <c r="G98" s="41" t="n"/>
      <c r="H98" s="24">
        <f>IF(OR($G98="",$D98="",Assumptions!$B$4=""),"",MAX(0,Assumptions!$B$4-$G98))</f>
        <v/>
      </c>
      <c r="I98" s="44">
        <f>IF($H98="","",IFERROR(VLOOKUP($H98,Assumptions!$A$10:$D$14,3,TRUE),""))</f>
        <v/>
      </c>
      <c r="J98" s="44">
        <f>IF($H98="","",IFERROR(VLOOKUP($H98,Assumptions!$A$10:$D$14,4,TRUE),""))</f>
        <v/>
      </c>
      <c r="K98" s="35">
        <f>IF(OR($D98="",$I98=""),"",MAX(0,$D98*$I98))</f>
        <v/>
      </c>
      <c r="L98" s="35">
        <f>IF(OR($D98="",$I98="",$J98=""),"",MAX(0,($D98-$K98)*$J98))</f>
        <v/>
      </c>
      <c r="M98" s="35">
        <f>IF($D98="","",MAX(0,$D98-IF($K98="",0,$K98)-IF($L98="",0,$L98)))</f>
        <v/>
      </c>
      <c r="N98" s="23" t="n"/>
    </row>
    <row r="99">
      <c r="A99" s="17" t="n"/>
      <c r="B99" s="17" t="n"/>
      <c r="C99" s="41" t="n"/>
      <c r="D99" s="42" t="n"/>
      <c r="E99" s="17" t="n"/>
      <c r="F99" s="20" t="n"/>
      <c r="G99" s="41" t="n"/>
      <c r="H99" s="21">
        <f>IF(OR($G99="",$D99="",Assumptions!$B$4=""),"",MAX(0,Assumptions!$B$4-$G99))</f>
        <v/>
      </c>
      <c r="I99" s="43">
        <f>IF($H99="","",IFERROR(VLOOKUP($H99,Assumptions!$A$10:$D$14,3,TRUE),""))</f>
        <v/>
      </c>
      <c r="J99" s="43">
        <f>IF($H99="","",IFERROR(VLOOKUP($H99,Assumptions!$A$10:$D$14,4,TRUE),""))</f>
        <v/>
      </c>
      <c r="K99" s="40">
        <f>IF(OR($D99="",$I99=""),"",MAX(0,$D99*$I99))</f>
        <v/>
      </c>
      <c r="L99" s="40">
        <f>IF(OR($D99="",$I99="",$J99=""),"",MAX(0,($D99-$K99)*$J99))</f>
        <v/>
      </c>
      <c r="M99" s="40">
        <f>IF($D99="","",MAX(0,$D99-IF($K99="",0,$K99)-IF($L99="",0,$L99)))</f>
        <v/>
      </c>
      <c r="N99" s="23" t="n"/>
    </row>
    <row r="100">
      <c r="A100" s="17" t="n"/>
      <c r="B100" s="17" t="n"/>
      <c r="C100" s="41" t="n"/>
      <c r="D100" s="42" t="n"/>
      <c r="E100" s="17" t="n"/>
      <c r="F100" s="20" t="n"/>
      <c r="G100" s="41" t="n"/>
      <c r="H100" s="24">
        <f>IF(OR($G100="",$D100="",Assumptions!$B$4=""),"",MAX(0,Assumptions!$B$4-$G100))</f>
        <v/>
      </c>
      <c r="I100" s="44">
        <f>IF($H100="","",IFERROR(VLOOKUP($H100,Assumptions!$A$10:$D$14,3,TRUE),""))</f>
        <v/>
      </c>
      <c r="J100" s="44">
        <f>IF($H100="","",IFERROR(VLOOKUP($H100,Assumptions!$A$10:$D$14,4,TRUE),""))</f>
        <v/>
      </c>
      <c r="K100" s="35">
        <f>IF(OR($D100="",$I100=""),"",MAX(0,$D100*$I100))</f>
        <v/>
      </c>
      <c r="L100" s="35">
        <f>IF(OR($D100="",$I100="",$J100=""),"",MAX(0,($D100-$K100)*$J100))</f>
        <v/>
      </c>
      <c r="M100" s="35">
        <f>IF($D100="","",MAX(0,$D100-IF($K100="",0,$K100)-IF($L100="",0,$L100)))</f>
        <v/>
      </c>
      <c r="N100" s="23" t="n"/>
    </row>
    <row r="101">
      <c r="A101" s="17" t="n"/>
      <c r="B101" s="17" t="n"/>
      <c r="C101" s="41" t="n"/>
      <c r="D101" s="42" t="n"/>
      <c r="E101" s="17" t="n"/>
      <c r="F101" s="20" t="n"/>
      <c r="G101" s="41" t="n"/>
      <c r="H101" s="21">
        <f>IF(OR($G101="",$D101="",Assumptions!$B$4=""),"",MAX(0,Assumptions!$B$4-$G101))</f>
        <v/>
      </c>
      <c r="I101" s="43">
        <f>IF($H101="","",IFERROR(VLOOKUP($H101,Assumptions!$A$10:$D$14,3,TRUE),""))</f>
        <v/>
      </c>
      <c r="J101" s="43">
        <f>IF($H101="","",IFERROR(VLOOKUP($H101,Assumptions!$A$10:$D$14,4,TRUE),""))</f>
        <v/>
      </c>
      <c r="K101" s="40">
        <f>IF(OR($D101="",$I101=""),"",MAX(0,$D101*$I101))</f>
        <v/>
      </c>
      <c r="L101" s="40">
        <f>IF(OR($D101="",$I101="",$J101=""),"",MAX(0,($D101-$K101)*$J101))</f>
        <v/>
      </c>
      <c r="M101" s="40">
        <f>IF($D101="","",MAX(0,$D101-IF($K101="",0,$K101)-IF($L101="",0,$L101)))</f>
        <v/>
      </c>
      <c r="N101" s="23" t="n"/>
    </row>
    <row r="102">
      <c r="A102" s="17" t="n"/>
      <c r="B102" s="17" t="n"/>
      <c r="C102" s="41" t="n"/>
      <c r="D102" s="42" t="n"/>
      <c r="E102" s="17" t="n"/>
      <c r="F102" s="20" t="n"/>
      <c r="G102" s="41" t="n"/>
      <c r="H102" s="24">
        <f>IF(OR($G102="",$D102="",Assumptions!$B$4=""),"",MAX(0,Assumptions!$B$4-$G102))</f>
        <v/>
      </c>
      <c r="I102" s="44">
        <f>IF($H102="","",IFERROR(VLOOKUP($H102,Assumptions!$A$10:$D$14,3,TRUE),""))</f>
        <v/>
      </c>
      <c r="J102" s="44">
        <f>IF($H102="","",IFERROR(VLOOKUP($H102,Assumptions!$A$10:$D$14,4,TRUE),""))</f>
        <v/>
      </c>
      <c r="K102" s="35">
        <f>IF(OR($D102="",$I102=""),"",MAX(0,$D102*$I102))</f>
        <v/>
      </c>
      <c r="L102" s="35">
        <f>IF(OR($D102="",$I102="",$J102=""),"",MAX(0,($D102-$K102)*$J102))</f>
        <v/>
      </c>
      <c r="M102" s="35">
        <f>IF($D102="","",MAX(0,$D102-IF($K102="",0,$K102)-IF($L102="",0,$L102)))</f>
        <v/>
      </c>
      <c r="N102" s="23" t="n"/>
    </row>
    <row r="103">
      <c r="A103" s="17" t="n"/>
      <c r="B103" s="17" t="n"/>
      <c r="C103" s="41" t="n"/>
      <c r="D103" s="42" t="n"/>
      <c r="E103" s="17" t="n"/>
      <c r="F103" s="20" t="n"/>
      <c r="G103" s="41" t="n"/>
      <c r="H103" s="21">
        <f>IF(OR($G103="",$D103="",Assumptions!$B$4=""),"",MAX(0,Assumptions!$B$4-$G103))</f>
        <v/>
      </c>
      <c r="I103" s="43">
        <f>IF($H103="","",IFERROR(VLOOKUP($H103,Assumptions!$A$10:$D$14,3,TRUE),""))</f>
        <v/>
      </c>
      <c r="J103" s="43">
        <f>IF($H103="","",IFERROR(VLOOKUP($H103,Assumptions!$A$10:$D$14,4,TRUE),""))</f>
        <v/>
      </c>
      <c r="K103" s="40">
        <f>IF(OR($D103="",$I103=""),"",MAX(0,$D103*$I103))</f>
        <v/>
      </c>
      <c r="L103" s="40">
        <f>IF(OR($D103="",$I103="",$J103=""),"",MAX(0,($D103-$K103)*$J103))</f>
        <v/>
      </c>
      <c r="M103" s="40">
        <f>IF($D103="","",MAX(0,$D103-IF($K103="",0,$K103)-IF($L103="",0,$L103)))</f>
        <v/>
      </c>
      <c r="N103" s="23" t="n"/>
    </row>
    <row r="104">
      <c r="A104" s="17" t="n"/>
      <c r="B104" s="17" t="n"/>
      <c r="C104" s="41" t="n"/>
      <c r="D104" s="42" t="n"/>
      <c r="E104" s="17" t="n"/>
      <c r="F104" s="20" t="n"/>
      <c r="G104" s="41" t="n"/>
      <c r="H104" s="24">
        <f>IF(OR($G104="",$D104="",Assumptions!$B$4=""),"",MAX(0,Assumptions!$B$4-$G104))</f>
        <v/>
      </c>
      <c r="I104" s="44">
        <f>IF($H104="","",IFERROR(VLOOKUP($H104,Assumptions!$A$10:$D$14,3,TRUE),""))</f>
        <v/>
      </c>
      <c r="J104" s="44">
        <f>IF($H104="","",IFERROR(VLOOKUP($H104,Assumptions!$A$10:$D$14,4,TRUE),""))</f>
        <v/>
      </c>
      <c r="K104" s="35">
        <f>IF(OR($D104="",$I104=""),"",MAX(0,$D104*$I104))</f>
        <v/>
      </c>
      <c r="L104" s="35">
        <f>IF(OR($D104="",$I104="",$J104=""),"",MAX(0,($D104-$K104)*$J104))</f>
        <v/>
      </c>
      <c r="M104" s="35">
        <f>IF($D104="","",MAX(0,$D104-IF($K104="",0,$K104)-IF($L104="",0,$L104)))</f>
        <v/>
      </c>
      <c r="N104" s="23" t="n"/>
    </row>
  </sheetData>
  <autoFilter ref="A4:N104"/>
  <mergeCells count="1">
    <mergeCell ref="A1:N1"/>
  </mergeCells>
  <conditionalFormatting sqref="A5:N104">
    <cfRule type="expression" priority="1" dxfId="0">
      <formula>AND(COUNTA($A5:$G5)&gt;0,OR($A5="",$B5="",$C5="",$D5="",$E5="",$F5="",$G5=""))</formula>
    </cfRule>
  </conditionalFormatting>
  <conditionalFormatting sqref="G5:G104">
    <cfRule type="expression" priority="2" dxfId="0">
      <formula>AND($G5&lt;&gt;"",$G5&gt;$S$8)</formula>
    </cfRule>
  </conditionalFormatting>
  <conditionalFormatting sqref="H5:H104">
    <cfRule type="expression" priority="3" dxfId="1">
      <formula>AND($H5&lt;&gt;"",$H5&gt;=$S$6)</formula>
    </cfRule>
  </conditionalFormatting>
  <conditionalFormatting sqref="M5:M104">
    <cfRule type="expression" priority="4" dxfId="0">
      <formula>AND($M5&lt;&gt;"",$M5&gt;=$S$5)</formula>
    </cfRule>
  </conditionalFormatting>
  <dataValidations count="6">
    <dataValidation sqref="A5:A104" showDropDown="0" showInputMessage="0" showErrorMessage="0" allowBlank="0" errorTitle="Review facility" error="Select a facility from the editable Assumptions list." promptTitle="Facility" prompt="Choose a fictional facility option." type="list">
      <formula1>$P$5:$P$7</formula1>
    </dataValidation>
    <dataValidation sqref="E5:E104" showDropDown="0" showInputMessage="0" showErrorMessage="0" allowBlank="0" errorTitle="Review account owner" error="Select an account owner from the editable Assumptions list." promptTitle="Account owner" prompt="Choose the person responsible for human review." type="list">
      <formula1>$Q$5:$Q$8</formula1>
    </dataValidation>
    <dataValidation sqref="F5:F104" showDropDown="0" showInputMessage="0" showErrorMessage="0" allowBlank="0" errorTitle="Review status" error="Select a status from the editable Assumptions list." promptTitle="Status" prompt="Choose the current internal planning status." type="list">
      <formula1>$R$5:$R$8</formula1>
    </dataValidation>
    <dataValidation sqref="C5:C104" showDropDown="0" showInputMessage="0" showErrorMessage="0" allowBlank="0" errorTitle="Review period" error="Enter a period date within ten years before the forecast as-of date." type="date" operator="between">
      <formula1>$S$7</formula1>
      <formula2>$S$8</formula2>
    </dataValidation>
    <dataValidation sqref="D5:D104" showDropDown="0" showInputMessage="0" showErrorMessage="0" allowBlank="0" errorTitle="Review amount" error="Enter a delinquent amount from $0.01 through $1,000,000.00." type="decimal" operator="between">
      <formula1>0.01</formula1>
      <formula2>1000000</formula2>
    </dataValidation>
    <dataValidation sqref="G5:G104" showDropDown="0" showInputMessage="0" showErrorMessage="0" allowBlank="0" errorTitle="Review due date" error="Enter a due date on or before the forecast as-of date." type="date" operator="between">
      <formula1>$S$7</formula1>
      <formula2>$S$8</formula2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22" customWidth="1" min="3" max="3"/>
    <col width="29" customWidth="1" min="4" max="4"/>
    <col width="3" customWidth="1" min="5" max="5"/>
    <col width="34" customWidth="1" min="6" max="6"/>
    <col width="3" customWidth="1" min="7" max="7"/>
    <col width="28" customWidth="1" min="8" max="8"/>
    <col width="3" customWidth="1" min="9" max="9"/>
    <col width="23" customWidth="1" min="10" max="10"/>
  </cols>
  <sheetData>
    <row r="1" ht="28" customHeight="1">
      <c r="A1" s="1" t="inlineStr">
        <is>
          <t>Self Storage Delinquency Loss Forecast — Assumptions</t>
        </is>
      </c>
    </row>
    <row r="2" ht="30" customHeight="1">
      <c r="A2" s="2" t="inlineStr">
        <is>
          <t>All names and records are fictional planning examples. Edit the highlighted assumptions and review warnings before using the forecast.</t>
        </is>
      </c>
    </row>
    <row r="3"/>
    <row r="4">
      <c r="A4" s="26" t="inlineStr">
        <is>
          <t>Forecast as-of date</t>
        </is>
      </c>
      <c r="B4" s="45" t="n">
        <v>46277</v>
      </c>
    </row>
    <row r="5">
      <c r="A5" s="26" t="inlineStr">
        <is>
          <t>High forecast loss review threshold</t>
        </is>
      </c>
      <c r="B5" s="42" t="n">
        <v>500</v>
      </c>
    </row>
    <row r="6">
      <c r="A6" s="26" t="inlineStr">
        <is>
          <t>Past-due review age (days)</t>
        </is>
      </c>
      <c r="B6" s="28" t="n">
        <v>91</v>
      </c>
    </row>
    <row r="7"/>
    <row r="8"/>
    <row r="9" ht="30" customHeight="1">
      <c r="A9" s="3" t="inlineStr">
        <is>
          <t>Minimum Days</t>
        </is>
      </c>
      <c r="B9" s="3" t="inlineStr">
        <is>
          <t>Age Band</t>
        </is>
      </c>
      <c r="C9" s="3" t="inlineStr">
        <is>
          <t>Collection Probability</t>
        </is>
      </c>
      <c r="D9" s="3" t="inlineStr">
        <is>
          <t>Auction Recovery on Uncollected</t>
        </is>
      </c>
      <c r="F9" s="3" t="inlineStr">
        <is>
          <t>Facility Options</t>
        </is>
      </c>
      <c r="H9" s="3" t="inlineStr">
        <is>
          <t>Account Owner Options</t>
        </is>
      </c>
      <c r="J9" s="3" t="inlineStr">
        <is>
          <t>Status Options</t>
        </is>
      </c>
    </row>
    <row r="10">
      <c r="A10" s="29" t="n">
        <v>0</v>
      </c>
      <c r="B10" s="30">
        <f>IF(OR($A10="",$A11=""),"",$A10&amp;"-"&amp;($A11-1)&amp;" days")</f>
        <v/>
      </c>
      <c r="C10" s="46" t="n">
        <v>0.92</v>
      </c>
      <c r="D10" s="46" t="n">
        <v>0</v>
      </c>
      <c r="F10" s="17" t="inlineStr">
        <is>
          <t>Fictional Pine Lantern Storage</t>
        </is>
      </c>
      <c r="H10" s="17" t="inlineStr">
        <is>
          <t>Fictional Avery Lane</t>
        </is>
      </c>
      <c r="J10" s="17" t="inlineStr">
        <is>
          <t>Open</t>
        </is>
      </c>
    </row>
    <row r="11">
      <c r="A11" s="29" t="n">
        <v>31</v>
      </c>
      <c r="B11" s="32">
        <f>IF(OR($A11="",$A12=""),"",$A11&amp;"-"&amp;($A12-1)&amp;" days")</f>
        <v/>
      </c>
      <c r="C11" s="46" t="n">
        <v>0.72</v>
      </c>
      <c r="D11" s="46" t="n">
        <v>0</v>
      </c>
      <c r="F11" s="17" t="inlineStr">
        <is>
          <t>Fictional Blue Mesa Storage</t>
        </is>
      </c>
      <c r="H11" s="17" t="inlineStr">
        <is>
          <t>Fictional Jordan Pike</t>
        </is>
      </c>
      <c r="J11" s="17" t="inlineStr">
        <is>
          <t>Payment arrangement</t>
        </is>
      </c>
    </row>
    <row r="12">
      <c r="A12" s="29" t="n">
        <v>61</v>
      </c>
      <c r="B12" s="30">
        <f>IF(OR($A12="",$A13=""),"",$A12&amp;"-"&amp;($A13-1)&amp;" days")</f>
        <v/>
      </c>
      <c r="C12" s="46" t="n">
        <v>0.48</v>
      </c>
      <c r="D12" s="46" t="n">
        <v>0.05</v>
      </c>
      <c r="F12" s="17" t="inlineStr">
        <is>
          <t>Fictional Harbor Kite Storage</t>
        </is>
      </c>
      <c r="H12" s="17" t="inlineStr">
        <is>
          <t>Fictional Casey Moss</t>
        </is>
      </c>
      <c r="J12" s="17" t="inlineStr">
        <is>
          <t>Auction review</t>
        </is>
      </c>
    </row>
    <row r="13">
      <c r="A13" s="29" t="n">
        <v>91</v>
      </c>
      <c r="B13" s="32">
        <f>IF(OR($A13="",$A14=""),"",$A13&amp;"-"&amp;($A14-1)&amp;" days")</f>
        <v/>
      </c>
      <c r="C13" s="46" t="n">
        <v>0.25</v>
      </c>
      <c r="D13" s="46" t="n">
        <v>0.15</v>
      </c>
      <c r="H13" s="17" t="inlineStr">
        <is>
          <t>Fictional Riley Vale</t>
        </is>
      </c>
      <c r="J13" s="17" t="inlineStr">
        <is>
          <t>Manager review</t>
        </is>
      </c>
    </row>
    <row r="14">
      <c r="A14" s="29" t="n">
        <v>121</v>
      </c>
      <c r="B14" s="30">
        <f>IF($A14="","",$A14&amp;"+ days")</f>
        <v/>
      </c>
      <c r="C14" s="46" t="n">
        <v>0.1</v>
      </c>
      <c r="D14" s="46" t="n">
        <v>0.25</v>
      </c>
    </row>
    <row r="15"/>
    <row r="16">
      <c r="A16" s="33" t="inlineStr">
        <is>
          <t>Forecast method</t>
        </is>
      </c>
    </row>
    <row r="17" ht="46" customHeight="1">
      <c r="A17" s="2" t="inlineStr">
        <is>
          <t>Expected collection equals delinquent amount multiplied by collection probability. Expected auction recovery applies only to the remaining uncollected amount. Forecast loss is the residual planning estimate, not a guaranteed result.</t>
        </is>
      </c>
    </row>
  </sheetData>
  <autoFilter ref="A9:D14"/>
  <mergeCells count="1">
    <mergeCell ref="A1:J1"/>
  </mergeCells>
  <conditionalFormatting sqref="A10">
    <cfRule type="expression" priority="1" dxfId="0">
      <formula>A10&lt;&gt;0</formula>
    </cfRule>
  </conditionalFormatting>
  <conditionalFormatting sqref="A11:A14">
    <cfRule type="expression" priority="2" dxfId="0">
      <formula>A11&lt;=A10</formula>
    </cfRule>
  </conditionalFormatting>
  <dataValidations count="4">
    <dataValidation sqref="B4" showDropDown="0" showInputMessage="0" showErrorMessage="0" allowBlank="0" errorTitle="Review date" error="Enter a valid forecast as-of date." promptTitle="Forecast date" prompt="Enter the date used to age all delinquent balances." type="date" operator="between">
      <formula1>DATE(YEAR(TODAY())-10,1,1)</formula1>
      <formula2>DATE(YEAR(TODAY())+10,12,31)</formula2>
    </dataValidation>
    <dataValidation sqref="B5" showDropDown="0" showInputMessage="0" showErrorMessage="0" allowBlank="0" errorTitle="Review amount" error="Enter a review threshold from $0.00 to $1,000,000.00." type="decimal" operator="between">
      <formula1>0</formula1>
      <formula2>1000000</formula2>
    </dataValidation>
    <dataValidation sqref="A10:A14 B6" showDropDown="0" showInputMessage="0" showErrorMessage="0" allowBlank="0" errorTitle="Review days" error="Enter a whole number from 0 through 3,650." type="whole" operator="between">
      <formula1>0</formula1>
      <formula2>3650</formula2>
    </dataValidation>
    <dataValidation sqref="C10:D14" showDropDown="0" showInputMessage="0" showErrorMessage="0" allowBlank="0" errorTitle="Review percentage" error="Enter a percentage from 0.0% through 100.0%." type="decimal" operator="between">
      <formula1>0</formula1>
      <formula2>1</formula2>
    </dataValidation>
  </dataValidations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Self Storage Planning Team</dc:creator>
  <dc:title xmlns:dc="http://purl.org/dc/elements/1.1/">Self Storage Delinquency Loss Forecast</dc:title>
  <dc:subject xmlns:dc="http://purl.org/dc/elements/1.1/">Fictional expected-credit-loss planning worksheet</dc:subject>
  <dcterms:created xmlns:dcterms="http://purl.org/dc/terms/" xmlns:xsi="http://www.w3.org/2001/XMLSchema-instance" xsi:type="dcterms:W3CDTF">2026-09-12T00:20:46Z</dcterms:created>
  <dcterms:modified xmlns:dcterms="http://purl.org/dc/terms/" xmlns:xsi="http://www.w3.org/2001/XMLSchema-instance" xsi:type="dcterms:W3CDTF">2026-09-12T00:20:47+00:00Z</dcterms:modified>
</cp:coreProperties>
</file>