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ank Statement" sheetId="2" state="visible" r:id="rId2"/>
    <sheet xmlns:r="http://schemas.openxmlformats.org/officeDocument/2006/relationships" name="Book Entries" sheetId="3" state="visible" r:id="rId3"/>
    <sheet xmlns:r="http://schemas.openxmlformats.org/officeDocument/2006/relationships" name="Assump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i val="1"/>
      <color rgb="00243746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4" fillId="4" borderId="1" pivotButton="0" quotePrefix="0" xfId="0"/>
    <xf numFmtId="0" fontId="5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BankStatementTable" displayName="BankStatementTable" ref="A6:J126" headerRowCount="1">
  <autoFilter ref="A6:J126"/>
  <tableColumns count="10">
    <tableColumn id="1" name="Bank Date"/>
    <tableColumn id="2" name="Facility"/>
    <tableColumn id="3" name="Period"/>
    <tableColumn id="4" name="Bank Reference"/>
    <tableColumn id="5" name="Description"/>
    <tableColumn id="6" name="Amount"/>
    <tableColumn id="7" name="Book Reference"/>
    <tableColumn id="8" name="Status"/>
    <tableColumn id="9" name="Owner"/>
    <tableColumn id="10" name="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BookEntriesTable" displayName="BookEntriesTable" ref="A6:L126" headerRowCount="1">
  <autoFilter ref="A6:L126"/>
  <tableColumns count="12">
    <tableColumn id="1" name="Book Date"/>
    <tableColumn id="2" name="Facility"/>
    <tableColumn id="3" name="Unit"/>
    <tableColumn id="4" name="Period"/>
    <tableColumn id="5" name="Book Reference"/>
    <tableColumn id="6" name="Description"/>
    <tableColumn id="7" name="Amount"/>
    <tableColumn id="8" name="Bank Reference"/>
    <tableColumn id="9" name="Due Date"/>
    <tableColumn id="10" name="Status"/>
    <tableColumn id="11" name="Owner"/>
    <tableColumn id="12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</cols>
  <sheetData>
    <row r="1" ht="28" customHeight="1">
      <c r="A1" s="1" t="inlineStr">
        <is>
          <t>Self Storage Bank Reconciliation Summary</t>
        </is>
      </c>
    </row>
    <row r="2"/>
    <row r="3" ht="32" customHeight="1">
      <c r="A3" s="2" t="inlineStr">
        <is>
          <t>Calculated Indicator</t>
        </is>
      </c>
      <c r="B3" s="2" t="inlineStr">
        <is>
          <t>Calculated Value</t>
        </is>
      </c>
    </row>
    <row r="4">
      <c r="A4" s="3" t="inlineStr">
        <is>
          <t>Facility</t>
        </is>
      </c>
      <c r="B4" s="4">
        <f>IF(Assumptions!$B$4="","",Assumptions!$B$4)</f>
        <v/>
      </c>
    </row>
    <row r="5">
      <c r="A5" s="5" t="inlineStr">
        <is>
          <t>Period start</t>
        </is>
      </c>
      <c r="B5" s="25">
        <f>IF(Assumptions!$B$5="","",Assumptions!$B$5)</f>
        <v/>
      </c>
    </row>
    <row r="6">
      <c r="A6" s="3" t="inlineStr">
        <is>
          <t>Period end</t>
        </is>
      </c>
      <c r="B6" s="26">
        <f>IF(Assumptions!$B$6="","",Assumptions!$B$6)</f>
        <v/>
      </c>
    </row>
    <row r="7">
      <c r="A7" s="8" t="inlineStr">
        <is>
          <t>BANK STATEMENT</t>
        </is>
      </c>
      <c r="B7" s="8" t="n"/>
    </row>
    <row r="8">
      <c r="A8" s="3" t="inlineStr">
        <is>
          <t>Opening bank statement balance</t>
        </is>
      </c>
      <c r="B8" s="27">
        <f>IF(Assumptions!$B$7="","",Assumptions!$B$7)</f>
        <v/>
      </c>
    </row>
    <row r="9">
      <c r="A9" s="5" t="inlineStr">
        <is>
          <t>Entered bank net activity</t>
        </is>
      </c>
      <c r="B9" s="28">
        <f>IF(OR(B4="",B5="",B6=""),"",SUMIFS('Bank Statement'!$F$7:$F$126,'Bank Statement'!$B$7:$B$126,B4,'Bank Statement'!$C$7:$C$126,B6,'Bank Statement'!$A$7:$A$126,"&gt;="&amp;B5,'Bank Statement'!$A$7:$A$126,"&lt;="&amp;B6))</f>
        <v/>
      </c>
    </row>
    <row r="10">
      <c r="A10" s="3" t="inlineStr">
        <is>
          <t>Calculated statement ending balance</t>
        </is>
      </c>
      <c r="B10" s="27">
        <f>IF(OR(B8="",B9=""),"",B8+B9)</f>
        <v/>
      </c>
    </row>
    <row r="11">
      <c r="A11" s="8" t="inlineStr">
        <is>
          <t>BOOK ACTIVITY</t>
        </is>
      </c>
      <c r="B11" s="8" t="n"/>
    </row>
    <row r="12">
      <c r="A12" s="3" t="inlineStr">
        <is>
          <t>Opening book balance</t>
        </is>
      </c>
      <c r="B12" s="27">
        <f>IF(Assumptions!$B$8="","",Assumptions!$B$8)</f>
        <v/>
      </c>
    </row>
    <row r="13">
      <c r="A13" s="5" t="inlineStr">
        <is>
          <t>Entered book net activity</t>
        </is>
      </c>
      <c r="B13" s="28">
        <f>IF(OR(B4="",B5="",B6=""),"",SUMIFS('Book Entries'!$G$7:$G$126,'Book Entries'!$B$7:$B$126,B4,'Book Entries'!$D$7:$D$126,B6,'Book Entries'!$A$7:$A$126,"&gt;="&amp;B5,'Book Entries'!$A$7:$A$126,"&lt;="&amp;B6))</f>
        <v/>
      </c>
    </row>
    <row r="14">
      <c r="A14" s="3" t="inlineStr">
        <is>
          <t>Calculated book ending balance</t>
        </is>
      </c>
      <c r="B14" s="27">
        <f>IF(OR(B12="",B13=""),"",B12+B13)</f>
        <v/>
      </c>
    </row>
    <row r="15">
      <c r="A15" s="8" t="inlineStr">
        <is>
          <t>RECONCILING ITEMS</t>
        </is>
      </c>
      <c r="B15" s="8" t="n"/>
    </row>
    <row r="16">
      <c r="A16" s="3" t="inlineStr">
        <is>
          <t>Deposits in transit</t>
        </is>
      </c>
      <c r="B16" s="27">
        <f>IF(OR(B4="",B5="",B6=""),"",SUMIFS('Book Entries'!$G$7:$G$126,'Book Entries'!$B$7:$B$126,B4,'Book Entries'!$D$7:$D$126,B6,'Book Entries'!$J$7:$J$126,"Deposit in transit",'Book Entries'!$A$7:$A$126,"&gt;="&amp;B5,'Book Entries'!$A$7:$A$126,"&lt;="&amp;B6))</f>
        <v/>
      </c>
    </row>
    <row r="17">
      <c r="A17" s="5" t="inlineStr">
        <is>
          <t>Outstanding payments</t>
        </is>
      </c>
      <c r="B17" s="28">
        <f>IF(OR(B4="",B5="",B6=""),"",-SUMIFS('Book Entries'!$G$7:$G$126,'Book Entries'!$B$7:$B$126,B4,'Book Entries'!$D$7:$D$126,B6,'Book Entries'!$J$7:$J$126,"Outstanding payment",'Book Entries'!$A$7:$A$126,"&gt;="&amp;B5,'Book Entries'!$A$7:$A$126,"&lt;="&amp;B6))</f>
        <v/>
      </c>
    </row>
    <row r="18">
      <c r="A18" s="3" t="inlineStr">
        <is>
          <t>Adjusted bank balance</t>
        </is>
      </c>
      <c r="B18" s="27">
        <f>IF(OR(B10="",B16="",B17=""),"",B10+B16-B17)</f>
        <v/>
      </c>
    </row>
    <row r="19">
      <c r="A19" s="5" t="inlineStr">
        <is>
          <t>Reconciliation difference</t>
        </is>
      </c>
      <c r="B19" s="28">
        <f>IF(OR(B18="",B14=""),"",B18-B14)</f>
        <v/>
      </c>
    </row>
    <row r="20">
      <c r="A20" s="8" t="inlineStr">
        <is>
          <t>REVIEW INDICATORS</t>
        </is>
      </c>
      <c r="B20" s="8" t="n"/>
    </row>
    <row r="21">
      <c r="A21" s="5" t="inlineStr">
        <is>
          <t>Bank-only review amount</t>
        </is>
      </c>
      <c r="B21" s="28">
        <f>IF(OR(B4="",B5="",B6=""),"",SUMIFS('Bank Statement'!$F$7:$F$126,'Bank Statement'!$B$7:$B$126,B4,'Bank Statement'!$C$7:$C$126,B6,'Bank Statement'!$H$7:$H$126,"Bank only / review",'Bank Statement'!$A$7:$A$126,"&gt;="&amp;B5,'Bank Statement'!$A$7:$A$126,"&lt;="&amp;B6))</f>
        <v/>
      </c>
    </row>
    <row r="22">
      <c r="A22" s="3" t="inlineStr">
        <is>
          <t>Book-only review amount</t>
        </is>
      </c>
      <c r="B22" s="27">
        <f>IF(OR(B4="",B5="",B6=""),"",SUMIFS('Book Entries'!$G$7:$G$126,'Book Entries'!$B$7:$B$126,B4,'Book Entries'!$D$7:$D$126,B6,'Book Entries'!$J$7:$J$126,"Book only / review",'Book Entries'!$A$7:$A$126,"&gt;="&amp;B5,'Book Entries'!$A$7:$A$126,"&lt;="&amp;B6))</f>
        <v/>
      </c>
    </row>
    <row r="23">
      <c r="A23" s="8" t="inlineStr">
        <is>
          <t>MATCHING INDICATORS</t>
        </is>
      </c>
      <c r="B23" s="8" t="n"/>
    </row>
    <row r="24">
      <c r="A24" s="3" t="inlineStr">
        <is>
          <t>Bank lines requiring review</t>
        </is>
      </c>
      <c r="B24" s="11">
        <f>IF(OR(B4="",B5="",B6=""),"",COUNTIFS('Bank Statement'!$B$7:$B$126,B4,'Bank Statement'!$C$7:$C$126,B6,'Bank Statement'!$A$7:$A$126,"&gt;="&amp;B5,'Bank Statement'!$A$7:$A$126,"&lt;="&amp;B6,'Bank Statement'!$H$7:$H$126,"&lt;&gt;Matched"))</f>
        <v/>
      </c>
    </row>
    <row r="25">
      <c r="A25" s="5" t="inlineStr">
        <is>
          <t>Book entries requiring review</t>
        </is>
      </c>
      <c r="B25" s="12">
        <f>IF(OR(B4="",B5="",B6=""),"",COUNTIFS('Book Entries'!$B$7:$B$126,B4,'Book Entries'!$D$7:$D$126,B6,'Book Entries'!$A$7:$A$126,"&gt;="&amp;B5,'Book Entries'!$A$7:$A$126,"&lt;="&amp;B6,'Book Entries'!$J$7:$J$126,"Book only / review")+COUNTIFS('Book Entries'!$B$7:$B$126,B4,'Book Entries'!$D$7:$D$126,B6,'Book Entries'!$A$7:$A$126,"&gt;="&amp;B5,'Book Entries'!$A$7:$A$126,"&lt;="&amp;B6,'Book Entries'!$J$7:$J$126,"Amount differs")+COUNTIFS('Book Entries'!$B$7:$B$126,B4,'Book Entries'!$D$7:$D$126,B6,'Book Entries'!$A$7:$A$126,"&gt;="&amp;B5,'Book Entries'!$A$7:$A$126,"&lt;="&amp;B6,'Book Entries'!$J$7:$J$126,"Review"))</f>
        <v/>
      </c>
    </row>
    <row r="26">
      <c r="A26" s="3" t="inlineStr">
        <is>
          <t>Matched bank line rate</t>
        </is>
      </c>
      <c r="B26" s="29">
        <f>IFERROR(COUNTIFS('Bank Statement'!$B$7:$B$126,B4,'Bank Statement'!$C$7:$C$126,B6,'Bank Statement'!$A$7:$A$126,"&gt;="&amp;B5,'Bank Statement'!$A$7:$A$126,"&lt;="&amp;B6,'Bank Statement'!$H$7:$H$126,"Matched")/COUNTIFS('Bank Statement'!$B$7:$B$126,B4,'Bank Statement'!$C$7:$C$126,B6,'Bank Statement'!$A$7:$A$126,"&gt;="&amp;B5,'Bank Statement'!$A$7:$A$126,"&lt;="&amp;B6),"")</f>
        <v/>
      </c>
    </row>
    <row r="27" ht="28" customHeight="1">
      <c r="A27" s="5" t="inlineStr">
        <is>
          <t>Overall result</t>
        </is>
      </c>
      <c r="B27" s="14">
        <f>IF(OR(B19="",B24="",B25=""),"",IF(AND(ABS(B19)&lt;=Assumptions!$B$9,B24=0,B25=0),"Within entered tolerance","Human review requested"))</f>
        <v/>
      </c>
    </row>
  </sheetData>
  <mergeCells count="1">
    <mergeCell ref="A1:B1"/>
  </mergeCells>
  <conditionalFormatting sqref="B19">
    <cfRule type="expression" priority="1" dxfId="0">
      <formula>AND($B$19&lt;&gt;"",ABS($B$19)&lt;=Assumptions!$B$9)</formula>
    </cfRule>
    <cfRule type="expression" priority="2" dxfId="1">
      <formula>AND($B$19&lt;&gt;"",ABS($B$19)&gt;Assumptions!$B$9)</formula>
    </cfRule>
  </conditionalFormatting>
  <conditionalFormatting sqref="B27">
    <cfRule type="expression" priority="3" dxfId="0">
      <formula>$B$27="Within entered tolerance"</formula>
    </cfRule>
    <cfRule type="expression" priority="4" dxfId="1">
      <formula>$B$27="Human review requested"</formula>
    </cfRule>
  </conditionalFormatting>
  <pageMargins left="0.25" right="0.25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6"/>
  <sheetViews>
    <sheetView showGridLines="0" zoomScale="8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4" customWidth="1" min="4" max="4"/>
    <col width="34" customWidth="1" min="5" max="5"/>
    <col width="15" customWidth="1" min="6" max="6"/>
    <col width="24" customWidth="1" min="7" max="7"/>
    <col width="22" customWidth="1" min="8" max="8"/>
    <col width="28" customWidth="1" min="9" max="9"/>
    <col width="42" customWidth="1" min="10" max="10"/>
    <col hidden="1" width="13" customWidth="1" min="12" max="12"/>
    <col hidden="1" width="13" customWidth="1" min="13" max="13"/>
  </cols>
  <sheetData>
    <row r="1" ht="26" customHeight="1">
      <c r="A1" s="1" t="inlineStr">
        <is>
          <t>Entered Bank Statement Activity</t>
        </is>
      </c>
    </row>
    <row r="2">
      <c r="A2" s="15" t="inlineStr">
        <is>
          <t>Enter signed bank activity. Positive amounts increase the bank balance; negative amounts decrease it.</t>
        </is>
      </c>
    </row>
    <row r="3">
      <c r="A3" s="15" t="inlineStr">
        <is>
          <t>A blank book reference is flagged for human review. Status is calculated from the entered reference and amount.</t>
        </is>
      </c>
    </row>
    <row r="4">
      <c r="L4">
        <f>Assumptions!D4</f>
        <v/>
      </c>
      <c r="M4">
        <f>Assumptions!F4</f>
        <v/>
      </c>
    </row>
    <row r="5">
      <c r="L5">
        <f>Assumptions!D5</f>
        <v/>
      </c>
      <c r="M5">
        <f>Assumptions!F5</f>
        <v/>
      </c>
    </row>
    <row r="6" ht="36" customHeight="1">
      <c r="A6" s="2" t="inlineStr">
        <is>
          <t>Bank Date</t>
        </is>
      </c>
      <c r="B6" s="2" t="inlineStr">
        <is>
          <t>Facility</t>
        </is>
      </c>
      <c r="C6" s="2" t="inlineStr">
        <is>
          <t>Period</t>
        </is>
      </c>
      <c r="D6" s="2" t="inlineStr">
        <is>
          <t>Bank Reference</t>
        </is>
      </c>
      <c r="E6" s="2" t="inlineStr">
        <is>
          <t>Description</t>
        </is>
      </c>
      <c r="F6" s="2" t="inlineStr">
        <is>
          <t>Amount</t>
        </is>
      </c>
      <c r="G6" s="2" t="inlineStr">
        <is>
          <t>Book Reference</t>
        </is>
      </c>
      <c r="H6" s="2" t="inlineStr">
        <is>
          <t>Status</t>
        </is>
      </c>
      <c r="I6" s="2" t="inlineStr">
        <is>
          <t>Owner</t>
        </is>
      </c>
      <c r="J6" s="2" t="inlineStr">
        <is>
          <t>Notes</t>
        </is>
      </c>
      <c r="L6">
        <f>Assumptions!D6</f>
        <v/>
      </c>
      <c r="M6">
        <f>Assumptions!F6</f>
        <v/>
      </c>
    </row>
    <row r="7">
      <c r="A7" s="30" t="n">
        <v>46235</v>
      </c>
      <c r="B7" s="17" t="inlineStr">
        <is>
          <t>Cedar Lantern Storage (Fictional)</t>
        </is>
      </c>
      <c r="C7" s="30" t="n">
        <v>46265</v>
      </c>
      <c r="D7" s="18" t="inlineStr">
        <is>
          <t>FS-BNK-202608-001</t>
        </is>
      </c>
      <c r="E7" s="17" t="inlineStr">
        <is>
          <t>Fictional customer deposit batch</t>
        </is>
      </c>
      <c r="F7" s="31" t="n">
        <v>4800</v>
      </c>
      <c r="G7" s="18" t="inlineStr">
        <is>
          <t>FS-BK-202608-001</t>
        </is>
      </c>
      <c r="H7" s="20">
        <f>IF(COUNTA(A7:G7,I7:J7)=0,"",IF(G7="","Bank only / review",IF(COUNTIF('Book Entries'!$E$7:$E$126,G7)=0,"Bank only / review",IFERROR(IF(ABS(F7-SUMIF('Book Entries'!$E$7:$E$126,G7,'Book Entries'!$G$7:$G$126))&lt;=Assumptions!$B$9,"Matched","Amount differs"),"Review"))))</f>
        <v/>
      </c>
      <c r="I7" s="17" t="inlineStr">
        <is>
          <t>Mara Ellison (Fictional)</t>
        </is>
      </c>
      <c r="J7" s="17" t="inlineStr">
        <is>
          <t>Sample batch entered from a fictional statement.</t>
        </is>
      </c>
      <c r="L7">
        <f>Assumptions!D7</f>
        <v/>
      </c>
      <c r="M7">
        <f>Assumptions!F7</f>
        <v/>
      </c>
    </row>
    <row r="8">
      <c r="A8" s="30" t="n">
        <v>46237</v>
      </c>
      <c r="B8" s="17" t="inlineStr">
        <is>
          <t>Cedar Lantern Storage (Fictional)</t>
        </is>
      </c>
      <c r="C8" s="30" t="n">
        <v>46265</v>
      </c>
      <c r="D8" s="18" t="inlineStr">
        <is>
          <t>FS-BNK-202608-002</t>
        </is>
      </c>
      <c r="E8" s="17" t="inlineStr">
        <is>
          <t>Fictional maintenance vendor payment</t>
        </is>
      </c>
      <c r="F8" s="31" t="n">
        <v>-1250</v>
      </c>
      <c r="G8" s="18" t="inlineStr">
        <is>
          <t>FS-BK-202608-002</t>
        </is>
      </c>
      <c r="H8" s="4">
        <f>IF(COUNTA(A8:G8,I8:J8)=0,"",IF(G8="","Bank only / review",IF(COUNTIF('Book Entries'!$E$7:$E$126,G8)=0,"Bank only / review",IFERROR(IF(ABS(F8-SUMIF('Book Entries'!$E$7:$E$126,G8,'Book Entries'!$G$7:$G$126))&lt;=Assumptions!$B$9,"Matched","Amount differs"),"Review"))))</f>
        <v/>
      </c>
      <c r="I8" s="17" t="inlineStr">
        <is>
          <t>Theo Grant (Fictional)</t>
        </is>
      </c>
      <c r="J8" s="17" t="inlineStr">
        <is>
          <t>Sample cleared payment.</t>
        </is>
      </c>
      <c r="L8">
        <f>Assumptions!D8</f>
        <v/>
      </c>
      <c r="M8">
        <f>Assumptions!F8</f>
        <v/>
      </c>
    </row>
    <row r="9">
      <c r="A9" s="30" t="n">
        <v>46239</v>
      </c>
      <c r="B9" s="17" t="inlineStr">
        <is>
          <t>Cedar Lantern Storage (Fictional)</t>
        </is>
      </c>
      <c r="C9" s="30" t="n">
        <v>46265</v>
      </c>
      <c r="D9" s="18" t="inlineStr">
        <is>
          <t>FS-BNK-202608-003</t>
        </is>
      </c>
      <c r="E9" s="17" t="inlineStr">
        <is>
          <t>Fictional customer deposit batch</t>
        </is>
      </c>
      <c r="F9" s="31" t="n">
        <v>3650</v>
      </c>
      <c r="G9" s="18" t="inlineStr">
        <is>
          <t>FS-BK-202608-003</t>
        </is>
      </c>
      <c r="H9" s="20">
        <f>IF(COUNTA(A9:G9,I9:J9)=0,"",IF(G9="","Bank only / review",IF(COUNTIF('Book Entries'!$E$7:$E$126,G9)=0,"Bank only / review",IFERROR(IF(ABS(F9-SUMIF('Book Entries'!$E$7:$E$126,G9,'Book Entries'!$G$7:$G$126))&lt;=Assumptions!$B$9,"Matched","Amount differs"),"Review"))))</f>
        <v/>
      </c>
      <c r="I9" s="17" t="inlineStr">
        <is>
          <t>Mara Ellison (Fictional)</t>
        </is>
      </c>
      <c r="J9" s="17" t="inlineStr">
        <is>
          <t>Sample cleared deposit.</t>
        </is>
      </c>
      <c r="L9">
        <f>Assumptions!D9</f>
        <v/>
      </c>
      <c r="M9">
        <f>Assumptions!F9</f>
        <v/>
      </c>
    </row>
    <row r="10">
      <c r="A10" s="30" t="n">
        <v>46242</v>
      </c>
      <c r="B10" s="17" t="inlineStr">
        <is>
          <t>Cedar Lantern Storage (Fictional)</t>
        </is>
      </c>
      <c r="C10" s="30" t="n">
        <v>46265</v>
      </c>
      <c r="D10" s="18" t="inlineStr">
        <is>
          <t>FS-BNK-202608-004</t>
        </is>
      </c>
      <c r="E10" s="17" t="inlineStr">
        <is>
          <t>Fictional utility draft</t>
        </is>
      </c>
      <c r="F10" s="31" t="n">
        <v>-620</v>
      </c>
      <c r="G10" s="18" t="inlineStr">
        <is>
          <t>FS-BK-202608-004</t>
        </is>
      </c>
      <c r="H10" s="4">
        <f>IF(COUNTA(A10:G10,I10:J10)=0,"",IF(G10="","Bank only / review",IF(COUNTIF('Book Entries'!$E$7:$E$126,G10)=0,"Bank only / review",IFERROR(IF(ABS(F10-SUMIF('Book Entries'!$E$7:$E$126,G10,'Book Entries'!$G$7:$G$126))&lt;=Assumptions!$B$9,"Matched","Amount differs"),"Review"))))</f>
        <v/>
      </c>
      <c r="I10" s="17" t="inlineStr">
        <is>
          <t>Rina Caldwell (Fictional)</t>
        </is>
      </c>
      <c r="J10" s="17" t="inlineStr">
        <is>
          <t>Sample cleared operating expense.</t>
        </is>
      </c>
      <c r="L10">
        <f>Assumptions!D10</f>
        <v/>
      </c>
      <c r="M10">
        <f>Assumptions!F10</f>
        <v/>
      </c>
    </row>
    <row r="11">
      <c r="A11" s="30" t="n">
        <v>46245</v>
      </c>
      <c r="B11" s="17" t="inlineStr">
        <is>
          <t>Cedar Lantern Storage (Fictional)</t>
        </is>
      </c>
      <c r="C11" s="30" t="n">
        <v>46265</v>
      </c>
      <c r="D11" s="18" t="inlineStr">
        <is>
          <t>FS-BNK-202608-005</t>
        </is>
      </c>
      <c r="E11" s="17" t="inlineStr">
        <is>
          <t>Fictional customer deposit batch</t>
        </is>
      </c>
      <c r="F11" s="31" t="n">
        <v>5100</v>
      </c>
      <c r="G11" s="18" t="inlineStr">
        <is>
          <t>FS-BK-202608-005</t>
        </is>
      </c>
      <c r="H11" s="20">
        <f>IF(COUNTA(A11:G11,I11:J11)=0,"",IF(G11="","Bank only / review",IF(COUNTIF('Book Entries'!$E$7:$E$126,G11)=0,"Bank only / review",IFERROR(IF(ABS(F11-SUMIF('Book Entries'!$E$7:$E$126,G11,'Book Entries'!$G$7:$G$126))&lt;=Assumptions!$B$9,"Matched","Amount differs"),"Review"))))</f>
        <v/>
      </c>
      <c r="I11" s="17" t="inlineStr">
        <is>
          <t>Mara Ellison (Fictional)</t>
        </is>
      </c>
      <c r="J11" s="17" t="inlineStr">
        <is>
          <t>Sample cleared deposit.</t>
        </is>
      </c>
      <c r="L11">
        <f>Assumptions!D11</f>
        <v/>
      </c>
      <c r="M11">
        <f>Assumptions!F11</f>
        <v/>
      </c>
    </row>
    <row r="12">
      <c r="A12" s="30" t="n">
        <v>46248</v>
      </c>
      <c r="B12" s="17" t="inlineStr">
        <is>
          <t>Cedar Lantern Storage (Fictional)</t>
        </is>
      </c>
      <c r="C12" s="30" t="n">
        <v>46265</v>
      </c>
      <c r="D12" s="18" t="inlineStr">
        <is>
          <t>FS-BNK-202608-006</t>
        </is>
      </c>
      <c r="E12" s="17" t="inlineStr">
        <is>
          <t>Fictional landscaping vendor payment</t>
        </is>
      </c>
      <c r="F12" s="31" t="n">
        <v>-1800</v>
      </c>
      <c r="G12" s="18" t="inlineStr">
        <is>
          <t>FS-BK-202608-006</t>
        </is>
      </c>
      <c r="H12" s="4">
        <f>IF(COUNTA(A12:G12,I12:J12)=0,"",IF(G12="","Bank only / review",IF(COUNTIF('Book Entries'!$E$7:$E$126,G12)=0,"Bank only / review",IFERROR(IF(ABS(F12-SUMIF('Book Entries'!$E$7:$E$126,G12,'Book Entries'!$G$7:$G$126))&lt;=Assumptions!$B$9,"Matched","Amount differs"),"Review"))))</f>
        <v/>
      </c>
      <c r="I12" s="17" t="inlineStr">
        <is>
          <t>Theo Grant (Fictional)</t>
        </is>
      </c>
      <c r="J12" s="17" t="inlineStr">
        <is>
          <t>Sample cleared payment.</t>
        </is>
      </c>
      <c r="L12">
        <f>Assumptions!D12</f>
        <v/>
      </c>
      <c r="M12">
        <f>Assumptions!F12</f>
        <v/>
      </c>
    </row>
    <row r="13">
      <c r="A13" s="30" t="n">
        <v>46251</v>
      </c>
      <c r="B13" s="17" t="inlineStr">
        <is>
          <t>Cedar Lantern Storage (Fictional)</t>
        </is>
      </c>
      <c r="C13" s="30" t="n">
        <v>46265</v>
      </c>
      <c r="D13" s="18" t="inlineStr">
        <is>
          <t>FS-BNK-202608-007</t>
        </is>
      </c>
      <c r="E13" s="17" t="inlineStr">
        <is>
          <t>Fictional bank service charge</t>
        </is>
      </c>
      <c r="F13" s="31" t="n">
        <v>-35</v>
      </c>
      <c r="G13" s="18" t="inlineStr"/>
      <c r="H13" s="20">
        <f>IF(COUNTA(A13:G13,I13:J13)=0,"",IF(G13="","Bank only / review",IF(COUNTIF('Book Entries'!$E$7:$E$126,G13)=0,"Bank only / review",IFERROR(IF(ABS(F13-SUMIF('Book Entries'!$E$7:$E$126,G13,'Book Entries'!$G$7:$G$126))&lt;=Assumptions!$B$9,"Matched","Amount differs"),"Review"))))</f>
        <v/>
      </c>
      <c r="I13" s="17" t="inlineStr">
        <is>
          <t>Rina Caldwell (Fictional)</t>
        </is>
      </c>
      <c r="J13" s="17" t="inlineStr">
        <is>
          <t>No book reference entered; human review requested.</t>
        </is>
      </c>
      <c r="L13">
        <f>Assumptions!D13</f>
        <v/>
      </c>
      <c r="M13">
        <f>Assumptions!F13</f>
        <v/>
      </c>
    </row>
    <row r="14">
      <c r="A14" s="30" t="n">
        <v>46254</v>
      </c>
      <c r="B14" s="17" t="inlineStr">
        <is>
          <t>Cedar Lantern Storage (Fictional)</t>
        </is>
      </c>
      <c r="C14" s="30" t="n">
        <v>46265</v>
      </c>
      <c r="D14" s="18" t="inlineStr">
        <is>
          <t>FS-BNK-202608-008</t>
        </is>
      </c>
      <c r="E14" s="17" t="inlineStr">
        <is>
          <t>Fictional customer deposit batch</t>
        </is>
      </c>
      <c r="F14" s="31" t="n">
        <v>4200</v>
      </c>
      <c r="G14" s="18" t="inlineStr">
        <is>
          <t>FS-BK-202608-007</t>
        </is>
      </c>
      <c r="H14" s="4">
        <f>IF(COUNTA(A14:G14,I14:J14)=0,"",IF(G14="","Bank only / review",IF(COUNTIF('Book Entries'!$E$7:$E$126,G14)=0,"Bank only / review",IFERROR(IF(ABS(F14-SUMIF('Book Entries'!$E$7:$E$126,G14,'Book Entries'!$G$7:$G$126))&lt;=Assumptions!$B$9,"Matched","Amount differs"),"Review"))))</f>
        <v/>
      </c>
      <c r="I14" s="17" t="inlineStr">
        <is>
          <t>Mara Ellison (Fictional)</t>
        </is>
      </c>
      <c r="J14" s="17" t="inlineStr">
        <is>
          <t>Sample cleared deposit.</t>
        </is>
      </c>
      <c r="L14">
        <f>Assumptions!D14</f>
        <v/>
      </c>
      <c r="M14">
        <f>Assumptions!F14</f>
        <v/>
      </c>
    </row>
    <row r="15">
      <c r="A15" s="30" t="n">
        <v>46257</v>
      </c>
      <c r="B15" s="17" t="inlineStr">
        <is>
          <t>Cedar Lantern Storage (Fictional)</t>
        </is>
      </c>
      <c r="C15" s="30" t="n">
        <v>46265</v>
      </c>
      <c r="D15" s="18" t="inlineStr">
        <is>
          <t>FS-BNK-202608-009</t>
        </is>
      </c>
      <c r="E15" s="17" t="inlineStr">
        <is>
          <t>Fictional insurance vendor payment</t>
        </is>
      </c>
      <c r="F15" s="31" t="n">
        <v>-975</v>
      </c>
      <c r="G15" s="18" t="inlineStr">
        <is>
          <t>FS-BK-202608-008</t>
        </is>
      </c>
      <c r="H15" s="20">
        <f>IF(COUNTA(A15:G15,I15:J15)=0,"",IF(G15="","Bank only / review",IF(COUNTIF('Book Entries'!$E$7:$E$126,G15)=0,"Bank only / review",IFERROR(IF(ABS(F15-SUMIF('Book Entries'!$E$7:$E$126,G15,'Book Entries'!$G$7:$G$126))&lt;=Assumptions!$B$9,"Matched","Amount differs"),"Review"))))</f>
        <v/>
      </c>
      <c r="I15" s="17" t="inlineStr">
        <is>
          <t>Owen Mercer (Fictional)</t>
        </is>
      </c>
      <c r="J15" s="17" t="inlineStr">
        <is>
          <t>Sample cleared payment.</t>
        </is>
      </c>
      <c r="L15">
        <f>Assumptions!D15</f>
        <v/>
      </c>
      <c r="M15">
        <f>Assumptions!F15</f>
        <v/>
      </c>
    </row>
    <row r="16">
      <c r="A16" s="30" t="n">
        <v>46265</v>
      </c>
      <c r="B16" s="17" t="inlineStr">
        <is>
          <t>Cedar Lantern Storage (Fictional)</t>
        </is>
      </c>
      <c r="C16" s="30" t="n">
        <v>46265</v>
      </c>
      <c r="D16" s="18" t="inlineStr">
        <is>
          <t>FS-BNK-202608-010</t>
        </is>
      </c>
      <c r="E16" s="17" t="inlineStr">
        <is>
          <t>Fictional customer deposit batch</t>
        </is>
      </c>
      <c r="F16" s="31" t="n">
        <v>3400</v>
      </c>
      <c r="G16" s="18" t="inlineStr">
        <is>
          <t>FS-BK-202608-009</t>
        </is>
      </c>
      <c r="H16" s="4">
        <f>IF(COUNTA(A16:G16,I16:J16)=0,"",IF(G16="","Bank only / review",IF(COUNTIF('Book Entries'!$E$7:$E$126,G16)=0,"Bank only / review",IFERROR(IF(ABS(F16-SUMIF('Book Entries'!$E$7:$E$126,G16,'Book Entries'!$G$7:$G$126))&lt;=Assumptions!$B$9,"Matched","Amount differs"),"Review"))))</f>
        <v/>
      </c>
      <c r="I16" s="17" t="inlineStr">
        <is>
          <t>Mara Ellison (Fictional)</t>
        </is>
      </c>
      <c r="J16" s="17" t="inlineStr">
        <is>
          <t>Period-end boundary example.</t>
        </is>
      </c>
      <c r="L16">
        <f>Assumptions!D16</f>
        <v/>
      </c>
      <c r="M16">
        <f>Assumptions!F16</f>
        <v/>
      </c>
    </row>
    <row r="17">
      <c r="A17" s="30" t="n"/>
      <c r="B17" s="17" t="n"/>
      <c r="C17" s="30" t="n"/>
      <c r="D17" s="18" t="n"/>
      <c r="E17" s="17" t="n"/>
      <c r="F17" s="31" t="n"/>
      <c r="G17" s="18" t="n"/>
      <c r="H17" s="20">
        <f>IF(COUNTA(A17:G17,I17:J17)=0,"",IF(G17="","Bank only / review",IF(COUNTIF('Book Entries'!$E$7:$E$126,G17)=0,"Bank only / review",IFERROR(IF(ABS(F17-SUMIF('Book Entries'!$E$7:$E$126,G17,'Book Entries'!$G$7:$G$126))&lt;=Assumptions!$B$9,"Matched","Amount differs"),"Review"))))</f>
        <v/>
      </c>
      <c r="I17" s="17" t="n"/>
      <c r="J17" s="17" t="n"/>
      <c r="L17">
        <f>Assumptions!D17</f>
        <v/>
      </c>
      <c r="M17">
        <f>Assumptions!F17</f>
        <v/>
      </c>
    </row>
    <row r="18">
      <c r="A18" s="30" t="n"/>
      <c r="B18" s="17" t="n"/>
      <c r="C18" s="30" t="n"/>
      <c r="D18" s="18" t="n"/>
      <c r="E18" s="17" t="n"/>
      <c r="F18" s="31" t="n"/>
      <c r="G18" s="18" t="n"/>
      <c r="H18" s="4">
        <f>IF(COUNTA(A18:G18,I18:J18)=0,"",IF(G18="","Bank only / review",IF(COUNTIF('Book Entries'!$E$7:$E$126,G18)=0,"Bank only / review",IFERROR(IF(ABS(F18-SUMIF('Book Entries'!$E$7:$E$126,G18,'Book Entries'!$G$7:$G$126))&lt;=Assumptions!$B$9,"Matched","Amount differs"),"Review"))))</f>
        <v/>
      </c>
      <c r="I18" s="17" t="n"/>
      <c r="J18" s="17" t="n"/>
      <c r="L18">
        <f>Assumptions!D18</f>
        <v/>
      </c>
      <c r="M18">
        <f>Assumptions!F18</f>
        <v/>
      </c>
    </row>
    <row r="19">
      <c r="A19" s="30" t="n"/>
      <c r="B19" s="17" t="n"/>
      <c r="C19" s="30" t="n"/>
      <c r="D19" s="18" t="n"/>
      <c r="E19" s="17" t="n"/>
      <c r="F19" s="31" t="n"/>
      <c r="G19" s="18" t="n"/>
      <c r="H19" s="20">
        <f>IF(COUNTA(A19:G19,I19:J19)=0,"",IF(G19="","Bank only / review",IF(COUNTIF('Book Entries'!$E$7:$E$126,G19)=0,"Bank only / review",IFERROR(IF(ABS(F19-SUMIF('Book Entries'!$E$7:$E$126,G19,'Book Entries'!$G$7:$G$126))&lt;=Assumptions!$B$9,"Matched","Amount differs"),"Review"))))</f>
        <v/>
      </c>
      <c r="I19" s="17" t="n"/>
      <c r="J19" s="17" t="n"/>
      <c r="L19">
        <f>Assumptions!D19</f>
        <v/>
      </c>
      <c r="M19">
        <f>Assumptions!F19</f>
        <v/>
      </c>
    </row>
    <row r="20">
      <c r="A20" s="30" t="n"/>
      <c r="B20" s="17" t="n"/>
      <c r="C20" s="30" t="n"/>
      <c r="D20" s="18" t="n"/>
      <c r="E20" s="17" t="n"/>
      <c r="F20" s="31" t="n"/>
      <c r="G20" s="18" t="n"/>
      <c r="H20" s="4">
        <f>IF(COUNTA(A20:G20,I20:J20)=0,"",IF(G20="","Bank only / review",IF(COUNTIF('Book Entries'!$E$7:$E$126,G20)=0,"Bank only / review",IFERROR(IF(ABS(F20-SUMIF('Book Entries'!$E$7:$E$126,G20,'Book Entries'!$G$7:$G$126))&lt;=Assumptions!$B$9,"Matched","Amount differs"),"Review"))))</f>
        <v/>
      </c>
      <c r="I20" s="17" t="n"/>
      <c r="J20" s="17" t="n"/>
      <c r="L20">
        <f>Assumptions!D20</f>
        <v/>
      </c>
      <c r="M20">
        <f>Assumptions!F20</f>
        <v/>
      </c>
    </row>
    <row r="21">
      <c r="A21" s="30" t="n"/>
      <c r="B21" s="17" t="n"/>
      <c r="C21" s="30" t="n"/>
      <c r="D21" s="18" t="n"/>
      <c r="E21" s="17" t="n"/>
      <c r="F21" s="31" t="n"/>
      <c r="G21" s="18" t="n"/>
      <c r="H21" s="20">
        <f>IF(COUNTA(A21:G21,I21:J21)=0,"",IF(G21="","Bank only / review",IF(COUNTIF('Book Entries'!$E$7:$E$126,G21)=0,"Bank only / review",IFERROR(IF(ABS(F21-SUMIF('Book Entries'!$E$7:$E$126,G21,'Book Entries'!$G$7:$G$126))&lt;=Assumptions!$B$9,"Matched","Amount differs"),"Review"))))</f>
        <v/>
      </c>
      <c r="I21" s="17" t="n"/>
      <c r="J21" s="17" t="n"/>
      <c r="L21">
        <f>Assumptions!D21</f>
        <v/>
      </c>
      <c r="M21">
        <f>Assumptions!F21</f>
        <v/>
      </c>
    </row>
    <row r="22">
      <c r="A22" s="30" t="n"/>
      <c r="B22" s="17" t="n"/>
      <c r="C22" s="30" t="n"/>
      <c r="D22" s="18" t="n"/>
      <c r="E22" s="17" t="n"/>
      <c r="F22" s="31" t="n"/>
      <c r="G22" s="18" t="n"/>
      <c r="H22" s="4">
        <f>IF(COUNTA(A22:G22,I22:J22)=0,"",IF(G22="","Bank only / review",IF(COUNTIF('Book Entries'!$E$7:$E$126,G22)=0,"Bank only / review",IFERROR(IF(ABS(F22-SUMIF('Book Entries'!$E$7:$E$126,G22,'Book Entries'!$G$7:$G$126))&lt;=Assumptions!$B$9,"Matched","Amount differs"),"Review"))))</f>
        <v/>
      </c>
      <c r="I22" s="17" t="n"/>
      <c r="J22" s="17" t="n"/>
      <c r="L22">
        <f>Assumptions!D22</f>
        <v/>
      </c>
      <c r="M22">
        <f>Assumptions!F22</f>
        <v/>
      </c>
    </row>
    <row r="23">
      <c r="A23" s="30" t="n"/>
      <c r="B23" s="17" t="n"/>
      <c r="C23" s="30" t="n"/>
      <c r="D23" s="18" t="n"/>
      <c r="E23" s="17" t="n"/>
      <c r="F23" s="31" t="n"/>
      <c r="G23" s="18" t="n"/>
      <c r="H23" s="20">
        <f>IF(COUNTA(A23:G23,I23:J23)=0,"",IF(G23="","Bank only / review",IF(COUNTIF('Book Entries'!$E$7:$E$126,G23)=0,"Bank only / review",IFERROR(IF(ABS(F23-SUMIF('Book Entries'!$E$7:$E$126,G23,'Book Entries'!$G$7:$G$126))&lt;=Assumptions!$B$9,"Matched","Amount differs"),"Review"))))</f>
        <v/>
      </c>
      <c r="I23" s="17" t="n"/>
      <c r="J23" s="17" t="n"/>
      <c r="L23">
        <f>Assumptions!D23</f>
        <v/>
      </c>
      <c r="M23">
        <f>Assumptions!F23</f>
        <v/>
      </c>
    </row>
    <row r="24">
      <c r="A24" s="30" t="n"/>
      <c r="B24" s="17" t="n"/>
      <c r="C24" s="30" t="n"/>
      <c r="D24" s="18" t="n"/>
      <c r="E24" s="17" t="n"/>
      <c r="F24" s="31" t="n"/>
      <c r="G24" s="18" t="n"/>
      <c r="H24" s="4">
        <f>IF(COUNTA(A24:G24,I24:J24)=0,"",IF(G24="","Bank only / review",IF(COUNTIF('Book Entries'!$E$7:$E$126,G24)=0,"Bank only / review",IFERROR(IF(ABS(F24-SUMIF('Book Entries'!$E$7:$E$126,G24,'Book Entries'!$G$7:$G$126))&lt;=Assumptions!$B$9,"Matched","Amount differs"),"Review"))))</f>
        <v/>
      </c>
      <c r="I24" s="17" t="n"/>
      <c r="J24" s="17" t="n"/>
      <c r="L24">
        <f>Assumptions!D24</f>
        <v/>
      </c>
      <c r="M24">
        <f>Assumptions!F24</f>
        <v/>
      </c>
    </row>
    <row r="25">
      <c r="A25" s="30" t="n"/>
      <c r="B25" s="17" t="n"/>
      <c r="C25" s="30" t="n"/>
      <c r="D25" s="18" t="n"/>
      <c r="E25" s="17" t="n"/>
      <c r="F25" s="31" t="n"/>
      <c r="G25" s="18" t="n"/>
      <c r="H25" s="20">
        <f>IF(COUNTA(A25:G25,I25:J25)=0,"",IF(G25="","Bank only / review",IF(COUNTIF('Book Entries'!$E$7:$E$126,G25)=0,"Bank only / review",IFERROR(IF(ABS(F25-SUMIF('Book Entries'!$E$7:$E$126,G25,'Book Entries'!$G$7:$G$126))&lt;=Assumptions!$B$9,"Matched","Amount differs"),"Review"))))</f>
        <v/>
      </c>
      <c r="I25" s="17" t="n"/>
      <c r="J25" s="17" t="n"/>
      <c r="L25">
        <f>Assumptions!D25</f>
        <v/>
      </c>
      <c r="M25">
        <f>Assumptions!F25</f>
        <v/>
      </c>
    </row>
    <row r="26">
      <c r="A26" s="30" t="n"/>
      <c r="B26" s="17" t="n"/>
      <c r="C26" s="30" t="n"/>
      <c r="D26" s="18" t="n"/>
      <c r="E26" s="17" t="n"/>
      <c r="F26" s="31" t="n"/>
      <c r="G26" s="18" t="n"/>
      <c r="H26" s="4">
        <f>IF(COUNTA(A26:G26,I26:J26)=0,"",IF(G26="","Bank only / review",IF(COUNTIF('Book Entries'!$E$7:$E$126,G26)=0,"Bank only / review",IFERROR(IF(ABS(F26-SUMIF('Book Entries'!$E$7:$E$126,G26,'Book Entries'!$G$7:$G$126))&lt;=Assumptions!$B$9,"Matched","Amount differs"),"Review"))))</f>
        <v/>
      </c>
      <c r="I26" s="17" t="n"/>
      <c r="J26" s="17" t="n"/>
      <c r="L26">
        <f>Assumptions!D26</f>
        <v/>
      </c>
      <c r="M26">
        <f>Assumptions!F26</f>
        <v/>
      </c>
    </row>
    <row r="27">
      <c r="A27" s="30" t="n"/>
      <c r="B27" s="17" t="n"/>
      <c r="C27" s="30" t="n"/>
      <c r="D27" s="18" t="n"/>
      <c r="E27" s="17" t="n"/>
      <c r="F27" s="31" t="n"/>
      <c r="G27" s="18" t="n"/>
      <c r="H27" s="20">
        <f>IF(COUNTA(A27:G27,I27:J27)=0,"",IF(G27="","Bank only / review",IF(COUNTIF('Book Entries'!$E$7:$E$126,G27)=0,"Bank only / review",IFERROR(IF(ABS(F27-SUMIF('Book Entries'!$E$7:$E$126,G27,'Book Entries'!$G$7:$G$126))&lt;=Assumptions!$B$9,"Matched","Amount differs"),"Review"))))</f>
        <v/>
      </c>
      <c r="I27" s="17" t="n"/>
      <c r="J27" s="17" t="n"/>
      <c r="L27">
        <f>Assumptions!D27</f>
        <v/>
      </c>
      <c r="M27">
        <f>Assumptions!F27</f>
        <v/>
      </c>
    </row>
    <row r="28">
      <c r="A28" s="30" t="n"/>
      <c r="B28" s="17" t="n"/>
      <c r="C28" s="30" t="n"/>
      <c r="D28" s="18" t="n"/>
      <c r="E28" s="17" t="n"/>
      <c r="F28" s="31" t="n"/>
      <c r="G28" s="18" t="n"/>
      <c r="H28" s="4">
        <f>IF(COUNTA(A28:G28,I28:J28)=0,"",IF(G28="","Bank only / review",IF(COUNTIF('Book Entries'!$E$7:$E$126,G28)=0,"Bank only / review",IFERROR(IF(ABS(F28-SUMIF('Book Entries'!$E$7:$E$126,G28,'Book Entries'!$G$7:$G$126))&lt;=Assumptions!$B$9,"Matched","Amount differs"),"Review"))))</f>
        <v/>
      </c>
      <c r="I28" s="17" t="n"/>
      <c r="J28" s="17" t="n"/>
      <c r="L28">
        <f>Assumptions!D28</f>
        <v/>
      </c>
      <c r="M28">
        <f>Assumptions!F28</f>
        <v/>
      </c>
    </row>
    <row r="29">
      <c r="A29" s="30" t="n"/>
      <c r="B29" s="17" t="n"/>
      <c r="C29" s="30" t="n"/>
      <c r="D29" s="18" t="n"/>
      <c r="E29" s="17" t="n"/>
      <c r="F29" s="31" t="n"/>
      <c r="G29" s="18" t="n"/>
      <c r="H29" s="20">
        <f>IF(COUNTA(A29:G29,I29:J29)=0,"",IF(G29="","Bank only / review",IF(COUNTIF('Book Entries'!$E$7:$E$126,G29)=0,"Bank only / review",IFERROR(IF(ABS(F29-SUMIF('Book Entries'!$E$7:$E$126,G29,'Book Entries'!$G$7:$G$126))&lt;=Assumptions!$B$9,"Matched","Amount differs"),"Review"))))</f>
        <v/>
      </c>
      <c r="I29" s="17" t="n"/>
      <c r="J29" s="17" t="n"/>
      <c r="L29">
        <f>Assumptions!D29</f>
        <v/>
      </c>
      <c r="M29">
        <f>Assumptions!F29</f>
        <v/>
      </c>
    </row>
    <row r="30">
      <c r="A30" s="30" t="n"/>
      <c r="B30" s="17" t="n"/>
      <c r="C30" s="30" t="n"/>
      <c r="D30" s="18" t="n"/>
      <c r="E30" s="17" t="n"/>
      <c r="F30" s="31" t="n"/>
      <c r="G30" s="18" t="n"/>
      <c r="H30" s="4">
        <f>IF(COUNTA(A30:G30,I30:J30)=0,"",IF(G30="","Bank only / review",IF(COUNTIF('Book Entries'!$E$7:$E$126,G30)=0,"Bank only / review",IFERROR(IF(ABS(F30-SUMIF('Book Entries'!$E$7:$E$126,G30,'Book Entries'!$G$7:$G$126))&lt;=Assumptions!$B$9,"Matched","Amount differs"),"Review"))))</f>
        <v/>
      </c>
      <c r="I30" s="17" t="n"/>
      <c r="J30" s="17" t="n"/>
      <c r="L30">
        <f>Assumptions!D30</f>
        <v/>
      </c>
      <c r="M30">
        <f>Assumptions!F30</f>
        <v/>
      </c>
    </row>
    <row r="31">
      <c r="A31" s="30" t="n"/>
      <c r="B31" s="17" t="n"/>
      <c r="C31" s="30" t="n"/>
      <c r="D31" s="18" t="n"/>
      <c r="E31" s="17" t="n"/>
      <c r="F31" s="31" t="n"/>
      <c r="G31" s="18" t="n"/>
      <c r="H31" s="20">
        <f>IF(COUNTA(A31:G31,I31:J31)=0,"",IF(G31="","Bank only / review",IF(COUNTIF('Book Entries'!$E$7:$E$126,G31)=0,"Bank only / review",IFERROR(IF(ABS(F31-SUMIF('Book Entries'!$E$7:$E$126,G31,'Book Entries'!$G$7:$G$126))&lt;=Assumptions!$B$9,"Matched","Amount differs"),"Review"))))</f>
        <v/>
      </c>
      <c r="I31" s="17" t="n"/>
      <c r="J31" s="17" t="n"/>
      <c r="L31">
        <f>Assumptions!D31</f>
        <v/>
      </c>
      <c r="M31">
        <f>Assumptions!F31</f>
        <v/>
      </c>
    </row>
    <row r="32">
      <c r="A32" s="30" t="n"/>
      <c r="B32" s="17" t="n"/>
      <c r="C32" s="30" t="n"/>
      <c r="D32" s="18" t="n"/>
      <c r="E32" s="17" t="n"/>
      <c r="F32" s="31" t="n"/>
      <c r="G32" s="18" t="n"/>
      <c r="H32" s="4">
        <f>IF(COUNTA(A32:G32,I32:J32)=0,"",IF(G32="","Bank only / review",IF(COUNTIF('Book Entries'!$E$7:$E$126,G32)=0,"Bank only / review",IFERROR(IF(ABS(F32-SUMIF('Book Entries'!$E$7:$E$126,G32,'Book Entries'!$G$7:$G$126))&lt;=Assumptions!$B$9,"Matched","Amount differs"),"Review"))))</f>
        <v/>
      </c>
      <c r="I32" s="17" t="n"/>
      <c r="J32" s="17" t="n"/>
      <c r="L32">
        <f>Assumptions!D32</f>
        <v/>
      </c>
      <c r="M32">
        <f>Assumptions!F32</f>
        <v/>
      </c>
    </row>
    <row r="33">
      <c r="A33" s="30" t="n"/>
      <c r="B33" s="17" t="n"/>
      <c r="C33" s="30" t="n"/>
      <c r="D33" s="18" t="n"/>
      <c r="E33" s="17" t="n"/>
      <c r="F33" s="31" t="n"/>
      <c r="G33" s="18" t="n"/>
      <c r="H33" s="20">
        <f>IF(COUNTA(A33:G33,I33:J33)=0,"",IF(G33="","Bank only / review",IF(COUNTIF('Book Entries'!$E$7:$E$126,G33)=0,"Bank only / review",IFERROR(IF(ABS(F33-SUMIF('Book Entries'!$E$7:$E$126,G33,'Book Entries'!$G$7:$G$126))&lt;=Assumptions!$B$9,"Matched","Amount differs"),"Review"))))</f>
        <v/>
      </c>
      <c r="I33" s="17" t="n"/>
      <c r="J33" s="17" t="n"/>
      <c r="L33">
        <f>Assumptions!D33</f>
        <v/>
      </c>
      <c r="M33">
        <f>Assumptions!F33</f>
        <v/>
      </c>
    </row>
    <row r="34">
      <c r="A34" s="30" t="n"/>
      <c r="B34" s="17" t="n"/>
      <c r="C34" s="30" t="n"/>
      <c r="D34" s="18" t="n"/>
      <c r="E34" s="17" t="n"/>
      <c r="F34" s="31" t="n"/>
      <c r="G34" s="18" t="n"/>
      <c r="H34" s="4">
        <f>IF(COUNTA(A34:G34,I34:J34)=0,"",IF(G34="","Bank only / review",IF(COUNTIF('Book Entries'!$E$7:$E$126,G34)=0,"Bank only / review",IFERROR(IF(ABS(F34-SUMIF('Book Entries'!$E$7:$E$126,G34,'Book Entries'!$G$7:$G$126))&lt;=Assumptions!$B$9,"Matched","Amount differs"),"Review"))))</f>
        <v/>
      </c>
      <c r="I34" s="17" t="n"/>
      <c r="J34" s="17" t="n"/>
      <c r="L34">
        <f>Assumptions!D34</f>
        <v/>
      </c>
      <c r="M34">
        <f>Assumptions!F34</f>
        <v/>
      </c>
    </row>
    <row r="35">
      <c r="A35" s="30" t="n"/>
      <c r="B35" s="17" t="n"/>
      <c r="C35" s="30" t="n"/>
      <c r="D35" s="18" t="n"/>
      <c r="E35" s="17" t="n"/>
      <c r="F35" s="31" t="n"/>
      <c r="G35" s="18" t="n"/>
      <c r="H35" s="20">
        <f>IF(COUNTA(A35:G35,I35:J35)=0,"",IF(G35="","Bank only / review",IF(COUNTIF('Book Entries'!$E$7:$E$126,G35)=0,"Bank only / review",IFERROR(IF(ABS(F35-SUMIF('Book Entries'!$E$7:$E$126,G35,'Book Entries'!$G$7:$G$126))&lt;=Assumptions!$B$9,"Matched","Amount differs"),"Review"))))</f>
        <v/>
      </c>
      <c r="I35" s="17" t="n"/>
      <c r="J35" s="17" t="n"/>
      <c r="L35">
        <f>Assumptions!D35</f>
        <v/>
      </c>
      <c r="M35">
        <f>Assumptions!F35</f>
        <v/>
      </c>
    </row>
    <row r="36">
      <c r="A36" s="30" t="n"/>
      <c r="B36" s="17" t="n"/>
      <c r="C36" s="30" t="n"/>
      <c r="D36" s="18" t="n"/>
      <c r="E36" s="17" t="n"/>
      <c r="F36" s="31" t="n"/>
      <c r="G36" s="18" t="n"/>
      <c r="H36" s="4">
        <f>IF(COUNTA(A36:G36,I36:J36)=0,"",IF(G36="","Bank only / review",IF(COUNTIF('Book Entries'!$E$7:$E$126,G36)=0,"Bank only / review",IFERROR(IF(ABS(F36-SUMIF('Book Entries'!$E$7:$E$126,G36,'Book Entries'!$G$7:$G$126))&lt;=Assumptions!$B$9,"Matched","Amount differs"),"Review"))))</f>
        <v/>
      </c>
      <c r="I36" s="17" t="n"/>
      <c r="J36" s="17" t="n"/>
      <c r="L36">
        <f>Assumptions!D36</f>
        <v/>
      </c>
      <c r="M36">
        <f>Assumptions!F36</f>
        <v/>
      </c>
    </row>
    <row r="37">
      <c r="A37" s="30" t="n"/>
      <c r="B37" s="17" t="n"/>
      <c r="C37" s="30" t="n"/>
      <c r="D37" s="18" t="n"/>
      <c r="E37" s="17" t="n"/>
      <c r="F37" s="31" t="n"/>
      <c r="G37" s="18" t="n"/>
      <c r="H37" s="20">
        <f>IF(COUNTA(A37:G37,I37:J37)=0,"",IF(G37="","Bank only / review",IF(COUNTIF('Book Entries'!$E$7:$E$126,G37)=0,"Bank only / review",IFERROR(IF(ABS(F37-SUMIF('Book Entries'!$E$7:$E$126,G37,'Book Entries'!$G$7:$G$126))&lt;=Assumptions!$B$9,"Matched","Amount differs"),"Review"))))</f>
        <v/>
      </c>
      <c r="I37" s="17" t="n"/>
      <c r="J37" s="17" t="n"/>
      <c r="L37">
        <f>Assumptions!D37</f>
        <v/>
      </c>
      <c r="M37">
        <f>Assumptions!F37</f>
        <v/>
      </c>
    </row>
    <row r="38">
      <c r="A38" s="30" t="n"/>
      <c r="B38" s="17" t="n"/>
      <c r="C38" s="30" t="n"/>
      <c r="D38" s="18" t="n"/>
      <c r="E38" s="17" t="n"/>
      <c r="F38" s="31" t="n"/>
      <c r="G38" s="18" t="n"/>
      <c r="H38" s="4">
        <f>IF(COUNTA(A38:G38,I38:J38)=0,"",IF(G38="","Bank only / review",IF(COUNTIF('Book Entries'!$E$7:$E$126,G38)=0,"Bank only / review",IFERROR(IF(ABS(F38-SUMIF('Book Entries'!$E$7:$E$126,G38,'Book Entries'!$G$7:$G$126))&lt;=Assumptions!$B$9,"Matched","Amount differs"),"Review"))))</f>
        <v/>
      </c>
      <c r="I38" s="17" t="n"/>
      <c r="J38" s="17" t="n"/>
      <c r="L38">
        <f>Assumptions!D38</f>
        <v/>
      </c>
      <c r="M38">
        <f>Assumptions!F38</f>
        <v/>
      </c>
    </row>
    <row r="39">
      <c r="A39" s="30" t="n"/>
      <c r="B39" s="17" t="n"/>
      <c r="C39" s="30" t="n"/>
      <c r="D39" s="18" t="n"/>
      <c r="E39" s="17" t="n"/>
      <c r="F39" s="31" t="n"/>
      <c r="G39" s="18" t="n"/>
      <c r="H39" s="20">
        <f>IF(COUNTA(A39:G39,I39:J39)=0,"",IF(G39="","Bank only / review",IF(COUNTIF('Book Entries'!$E$7:$E$126,G39)=0,"Bank only / review",IFERROR(IF(ABS(F39-SUMIF('Book Entries'!$E$7:$E$126,G39,'Book Entries'!$G$7:$G$126))&lt;=Assumptions!$B$9,"Matched","Amount differs"),"Review"))))</f>
        <v/>
      </c>
      <c r="I39" s="17" t="n"/>
      <c r="J39" s="17" t="n"/>
      <c r="L39">
        <f>Assumptions!D39</f>
        <v/>
      </c>
      <c r="M39">
        <f>Assumptions!F39</f>
        <v/>
      </c>
    </row>
    <row r="40">
      <c r="A40" s="30" t="n"/>
      <c r="B40" s="17" t="n"/>
      <c r="C40" s="30" t="n"/>
      <c r="D40" s="18" t="n"/>
      <c r="E40" s="17" t="n"/>
      <c r="F40" s="31" t="n"/>
      <c r="G40" s="18" t="n"/>
      <c r="H40" s="4">
        <f>IF(COUNTA(A40:G40,I40:J40)=0,"",IF(G40="","Bank only / review",IF(COUNTIF('Book Entries'!$E$7:$E$126,G40)=0,"Bank only / review",IFERROR(IF(ABS(F40-SUMIF('Book Entries'!$E$7:$E$126,G40,'Book Entries'!$G$7:$G$126))&lt;=Assumptions!$B$9,"Matched","Amount differs"),"Review"))))</f>
        <v/>
      </c>
      <c r="I40" s="17" t="n"/>
      <c r="J40" s="17" t="n"/>
      <c r="L40">
        <f>Assumptions!D40</f>
        <v/>
      </c>
      <c r="M40">
        <f>Assumptions!F40</f>
        <v/>
      </c>
    </row>
    <row r="41">
      <c r="A41" s="30" t="n"/>
      <c r="B41" s="17" t="n"/>
      <c r="C41" s="30" t="n"/>
      <c r="D41" s="18" t="n"/>
      <c r="E41" s="17" t="n"/>
      <c r="F41" s="31" t="n"/>
      <c r="G41" s="18" t="n"/>
      <c r="H41" s="20">
        <f>IF(COUNTA(A41:G41,I41:J41)=0,"",IF(G41="","Bank only / review",IF(COUNTIF('Book Entries'!$E$7:$E$126,G41)=0,"Bank only / review",IFERROR(IF(ABS(F41-SUMIF('Book Entries'!$E$7:$E$126,G41,'Book Entries'!$G$7:$G$126))&lt;=Assumptions!$B$9,"Matched","Amount differs"),"Review"))))</f>
        <v/>
      </c>
      <c r="I41" s="17" t="n"/>
      <c r="J41" s="17" t="n"/>
      <c r="L41">
        <f>Assumptions!D41</f>
        <v/>
      </c>
      <c r="M41">
        <f>Assumptions!F41</f>
        <v/>
      </c>
    </row>
    <row r="42">
      <c r="A42" s="30" t="n"/>
      <c r="B42" s="17" t="n"/>
      <c r="C42" s="30" t="n"/>
      <c r="D42" s="18" t="n"/>
      <c r="E42" s="17" t="n"/>
      <c r="F42" s="31" t="n"/>
      <c r="G42" s="18" t="n"/>
      <c r="H42" s="4">
        <f>IF(COUNTA(A42:G42,I42:J42)=0,"",IF(G42="","Bank only / review",IF(COUNTIF('Book Entries'!$E$7:$E$126,G42)=0,"Bank only / review",IFERROR(IF(ABS(F42-SUMIF('Book Entries'!$E$7:$E$126,G42,'Book Entries'!$G$7:$G$126))&lt;=Assumptions!$B$9,"Matched","Amount differs"),"Review"))))</f>
        <v/>
      </c>
      <c r="I42" s="17" t="n"/>
      <c r="J42" s="17" t="n"/>
      <c r="L42">
        <f>Assumptions!D42</f>
        <v/>
      </c>
      <c r="M42">
        <f>Assumptions!F42</f>
        <v/>
      </c>
    </row>
    <row r="43">
      <c r="A43" s="30" t="n"/>
      <c r="B43" s="17" t="n"/>
      <c r="C43" s="30" t="n"/>
      <c r="D43" s="18" t="n"/>
      <c r="E43" s="17" t="n"/>
      <c r="F43" s="31" t="n"/>
      <c r="G43" s="18" t="n"/>
      <c r="H43" s="20">
        <f>IF(COUNTA(A43:G43,I43:J43)=0,"",IF(G43="","Bank only / review",IF(COUNTIF('Book Entries'!$E$7:$E$126,G43)=0,"Bank only / review",IFERROR(IF(ABS(F43-SUMIF('Book Entries'!$E$7:$E$126,G43,'Book Entries'!$G$7:$G$126))&lt;=Assumptions!$B$9,"Matched","Amount differs"),"Review"))))</f>
        <v/>
      </c>
      <c r="I43" s="17" t="n"/>
      <c r="J43" s="17" t="n"/>
      <c r="L43">
        <f>Assumptions!D43</f>
        <v/>
      </c>
      <c r="M43">
        <f>Assumptions!F43</f>
        <v/>
      </c>
    </row>
    <row r="44">
      <c r="A44" s="30" t="n"/>
      <c r="B44" s="17" t="n"/>
      <c r="C44" s="30" t="n"/>
      <c r="D44" s="18" t="n"/>
      <c r="E44" s="17" t="n"/>
      <c r="F44" s="31" t="n"/>
      <c r="G44" s="18" t="n"/>
      <c r="H44" s="4">
        <f>IF(COUNTA(A44:G44,I44:J44)=0,"",IF(G44="","Bank only / review",IF(COUNTIF('Book Entries'!$E$7:$E$126,G44)=0,"Bank only / review",IFERROR(IF(ABS(F44-SUMIF('Book Entries'!$E$7:$E$126,G44,'Book Entries'!$G$7:$G$126))&lt;=Assumptions!$B$9,"Matched","Amount differs"),"Review"))))</f>
        <v/>
      </c>
      <c r="I44" s="17" t="n"/>
      <c r="J44" s="17" t="n"/>
      <c r="L44">
        <f>Assumptions!D44</f>
        <v/>
      </c>
      <c r="M44">
        <f>Assumptions!F44</f>
        <v/>
      </c>
    </row>
    <row r="45">
      <c r="A45" s="30" t="n"/>
      <c r="B45" s="17" t="n"/>
      <c r="C45" s="30" t="n"/>
      <c r="D45" s="18" t="n"/>
      <c r="E45" s="17" t="n"/>
      <c r="F45" s="31" t="n"/>
      <c r="G45" s="18" t="n"/>
      <c r="H45" s="20">
        <f>IF(COUNTA(A45:G45,I45:J45)=0,"",IF(G45="","Bank only / review",IF(COUNTIF('Book Entries'!$E$7:$E$126,G45)=0,"Bank only / review",IFERROR(IF(ABS(F45-SUMIF('Book Entries'!$E$7:$E$126,G45,'Book Entries'!$G$7:$G$126))&lt;=Assumptions!$B$9,"Matched","Amount differs"),"Review"))))</f>
        <v/>
      </c>
      <c r="I45" s="17" t="n"/>
      <c r="J45" s="17" t="n"/>
      <c r="L45">
        <f>Assumptions!D45</f>
        <v/>
      </c>
      <c r="M45">
        <f>Assumptions!F45</f>
        <v/>
      </c>
    </row>
    <row r="46">
      <c r="A46" s="30" t="n"/>
      <c r="B46" s="17" t="n"/>
      <c r="C46" s="30" t="n"/>
      <c r="D46" s="18" t="n"/>
      <c r="E46" s="17" t="n"/>
      <c r="F46" s="31" t="n"/>
      <c r="G46" s="18" t="n"/>
      <c r="H46" s="4">
        <f>IF(COUNTA(A46:G46,I46:J46)=0,"",IF(G46="","Bank only / review",IF(COUNTIF('Book Entries'!$E$7:$E$126,G46)=0,"Bank only / review",IFERROR(IF(ABS(F46-SUMIF('Book Entries'!$E$7:$E$126,G46,'Book Entries'!$G$7:$G$126))&lt;=Assumptions!$B$9,"Matched","Amount differs"),"Review"))))</f>
        <v/>
      </c>
      <c r="I46" s="17" t="n"/>
      <c r="J46" s="17" t="n"/>
      <c r="L46">
        <f>Assumptions!D46</f>
        <v/>
      </c>
      <c r="M46">
        <f>Assumptions!F46</f>
        <v/>
      </c>
    </row>
    <row r="47">
      <c r="A47" s="30" t="n"/>
      <c r="B47" s="17" t="n"/>
      <c r="C47" s="30" t="n"/>
      <c r="D47" s="18" t="n"/>
      <c r="E47" s="17" t="n"/>
      <c r="F47" s="31" t="n"/>
      <c r="G47" s="18" t="n"/>
      <c r="H47" s="20">
        <f>IF(COUNTA(A47:G47,I47:J47)=0,"",IF(G47="","Bank only / review",IF(COUNTIF('Book Entries'!$E$7:$E$126,G47)=0,"Bank only / review",IFERROR(IF(ABS(F47-SUMIF('Book Entries'!$E$7:$E$126,G47,'Book Entries'!$G$7:$G$126))&lt;=Assumptions!$B$9,"Matched","Amount differs"),"Review"))))</f>
        <v/>
      </c>
      <c r="I47" s="17" t="n"/>
      <c r="J47" s="17" t="n"/>
      <c r="L47">
        <f>Assumptions!D47</f>
        <v/>
      </c>
      <c r="M47">
        <f>Assumptions!F47</f>
        <v/>
      </c>
    </row>
    <row r="48">
      <c r="A48" s="30" t="n"/>
      <c r="B48" s="17" t="n"/>
      <c r="C48" s="30" t="n"/>
      <c r="D48" s="18" t="n"/>
      <c r="E48" s="17" t="n"/>
      <c r="F48" s="31" t="n"/>
      <c r="G48" s="18" t="n"/>
      <c r="H48" s="4">
        <f>IF(COUNTA(A48:G48,I48:J48)=0,"",IF(G48="","Bank only / review",IF(COUNTIF('Book Entries'!$E$7:$E$126,G48)=0,"Bank only / review",IFERROR(IF(ABS(F48-SUMIF('Book Entries'!$E$7:$E$126,G48,'Book Entries'!$G$7:$G$126))&lt;=Assumptions!$B$9,"Matched","Amount differs"),"Review"))))</f>
        <v/>
      </c>
      <c r="I48" s="17" t="n"/>
      <c r="J48" s="17" t="n"/>
      <c r="L48">
        <f>Assumptions!D48</f>
        <v/>
      </c>
      <c r="M48">
        <f>Assumptions!F48</f>
        <v/>
      </c>
    </row>
    <row r="49">
      <c r="A49" s="30" t="n"/>
      <c r="B49" s="17" t="n"/>
      <c r="C49" s="30" t="n"/>
      <c r="D49" s="18" t="n"/>
      <c r="E49" s="17" t="n"/>
      <c r="F49" s="31" t="n"/>
      <c r="G49" s="18" t="n"/>
      <c r="H49" s="20">
        <f>IF(COUNTA(A49:G49,I49:J49)=0,"",IF(G49="","Bank only / review",IF(COUNTIF('Book Entries'!$E$7:$E$126,G49)=0,"Bank only / review",IFERROR(IF(ABS(F49-SUMIF('Book Entries'!$E$7:$E$126,G49,'Book Entries'!$G$7:$G$126))&lt;=Assumptions!$B$9,"Matched","Amount differs"),"Review"))))</f>
        <v/>
      </c>
      <c r="I49" s="17" t="n"/>
      <c r="J49" s="17" t="n"/>
      <c r="L49">
        <f>Assumptions!D49</f>
        <v/>
      </c>
      <c r="M49">
        <f>Assumptions!F49</f>
        <v/>
      </c>
    </row>
    <row r="50">
      <c r="A50" s="30" t="n"/>
      <c r="B50" s="17" t="n"/>
      <c r="C50" s="30" t="n"/>
      <c r="D50" s="18" t="n"/>
      <c r="E50" s="17" t="n"/>
      <c r="F50" s="31" t="n"/>
      <c r="G50" s="18" t="n"/>
      <c r="H50" s="4">
        <f>IF(COUNTA(A50:G50,I50:J50)=0,"",IF(G50="","Bank only / review",IF(COUNTIF('Book Entries'!$E$7:$E$126,G50)=0,"Bank only / review",IFERROR(IF(ABS(F50-SUMIF('Book Entries'!$E$7:$E$126,G50,'Book Entries'!$G$7:$G$126))&lt;=Assumptions!$B$9,"Matched","Amount differs"),"Review"))))</f>
        <v/>
      </c>
      <c r="I50" s="17" t="n"/>
      <c r="J50" s="17" t="n"/>
      <c r="L50">
        <f>Assumptions!D50</f>
        <v/>
      </c>
      <c r="M50">
        <f>Assumptions!F50</f>
        <v/>
      </c>
    </row>
    <row r="51">
      <c r="A51" s="30" t="n"/>
      <c r="B51" s="17" t="n"/>
      <c r="C51" s="30" t="n"/>
      <c r="D51" s="18" t="n"/>
      <c r="E51" s="17" t="n"/>
      <c r="F51" s="31" t="n"/>
      <c r="G51" s="18" t="n"/>
      <c r="H51" s="20">
        <f>IF(COUNTA(A51:G51,I51:J51)=0,"",IF(G51="","Bank only / review",IF(COUNTIF('Book Entries'!$E$7:$E$126,G51)=0,"Bank only / review",IFERROR(IF(ABS(F51-SUMIF('Book Entries'!$E$7:$E$126,G51,'Book Entries'!$G$7:$G$126))&lt;=Assumptions!$B$9,"Matched","Amount differs"),"Review"))))</f>
        <v/>
      </c>
      <c r="I51" s="17" t="n"/>
      <c r="J51" s="17" t="n"/>
      <c r="L51">
        <f>Assumptions!D51</f>
        <v/>
      </c>
      <c r="M51">
        <f>Assumptions!F51</f>
        <v/>
      </c>
    </row>
    <row r="52">
      <c r="A52" s="30" t="n"/>
      <c r="B52" s="17" t="n"/>
      <c r="C52" s="30" t="n"/>
      <c r="D52" s="18" t="n"/>
      <c r="E52" s="17" t="n"/>
      <c r="F52" s="31" t="n"/>
      <c r="G52" s="18" t="n"/>
      <c r="H52" s="4">
        <f>IF(COUNTA(A52:G52,I52:J52)=0,"",IF(G52="","Bank only / review",IF(COUNTIF('Book Entries'!$E$7:$E$126,G52)=0,"Bank only / review",IFERROR(IF(ABS(F52-SUMIF('Book Entries'!$E$7:$E$126,G52,'Book Entries'!$G$7:$G$126))&lt;=Assumptions!$B$9,"Matched","Amount differs"),"Review"))))</f>
        <v/>
      </c>
      <c r="I52" s="17" t="n"/>
      <c r="J52" s="17" t="n"/>
      <c r="L52">
        <f>Assumptions!D52</f>
        <v/>
      </c>
      <c r="M52">
        <f>Assumptions!F52</f>
        <v/>
      </c>
    </row>
    <row r="53">
      <c r="A53" s="30" t="n"/>
      <c r="B53" s="17" t="n"/>
      <c r="C53" s="30" t="n"/>
      <c r="D53" s="18" t="n"/>
      <c r="E53" s="17" t="n"/>
      <c r="F53" s="31" t="n"/>
      <c r="G53" s="18" t="n"/>
      <c r="H53" s="20">
        <f>IF(COUNTA(A53:G53,I53:J53)=0,"",IF(G53="","Bank only / review",IF(COUNTIF('Book Entries'!$E$7:$E$126,G53)=0,"Bank only / review",IFERROR(IF(ABS(F53-SUMIF('Book Entries'!$E$7:$E$126,G53,'Book Entries'!$G$7:$G$126))&lt;=Assumptions!$B$9,"Matched","Amount differs"),"Review"))))</f>
        <v/>
      </c>
      <c r="I53" s="17" t="n"/>
      <c r="J53" s="17" t="n"/>
      <c r="L53">
        <f>Assumptions!D53</f>
        <v/>
      </c>
      <c r="M53">
        <f>Assumptions!F53</f>
        <v/>
      </c>
    </row>
    <row r="54">
      <c r="A54" s="30" t="n"/>
      <c r="B54" s="17" t="n"/>
      <c r="C54" s="30" t="n"/>
      <c r="D54" s="18" t="n"/>
      <c r="E54" s="17" t="n"/>
      <c r="F54" s="31" t="n"/>
      <c r="G54" s="18" t="n"/>
      <c r="H54" s="4">
        <f>IF(COUNTA(A54:G54,I54:J54)=0,"",IF(G54="","Bank only / review",IF(COUNTIF('Book Entries'!$E$7:$E$126,G54)=0,"Bank only / review",IFERROR(IF(ABS(F54-SUMIF('Book Entries'!$E$7:$E$126,G54,'Book Entries'!$G$7:$G$126))&lt;=Assumptions!$B$9,"Matched","Amount differs"),"Review"))))</f>
        <v/>
      </c>
      <c r="I54" s="17" t="n"/>
      <c r="J54" s="17" t="n"/>
      <c r="L54">
        <f>Assumptions!D54</f>
        <v/>
      </c>
      <c r="M54">
        <f>Assumptions!F54</f>
        <v/>
      </c>
    </row>
    <row r="55">
      <c r="A55" s="30" t="n"/>
      <c r="B55" s="17" t="n"/>
      <c r="C55" s="30" t="n"/>
      <c r="D55" s="18" t="n"/>
      <c r="E55" s="17" t="n"/>
      <c r="F55" s="31" t="n"/>
      <c r="G55" s="18" t="n"/>
      <c r="H55" s="20">
        <f>IF(COUNTA(A55:G55,I55:J55)=0,"",IF(G55="","Bank only / review",IF(COUNTIF('Book Entries'!$E$7:$E$126,G55)=0,"Bank only / review",IFERROR(IF(ABS(F55-SUMIF('Book Entries'!$E$7:$E$126,G55,'Book Entries'!$G$7:$G$126))&lt;=Assumptions!$B$9,"Matched","Amount differs"),"Review"))))</f>
        <v/>
      </c>
      <c r="I55" s="17" t="n"/>
      <c r="J55" s="17" t="n"/>
      <c r="L55">
        <f>Assumptions!D55</f>
        <v/>
      </c>
      <c r="M55">
        <f>Assumptions!F55</f>
        <v/>
      </c>
    </row>
    <row r="56">
      <c r="A56" s="30" t="n"/>
      <c r="B56" s="17" t="n"/>
      <c r="C56" s="30" t="n"/>
      <c r="D56" s="18" t="n"/>
      <c r="E56" s="17" t="n"/>
      <c r="F56" s="31" t="n"/>
      <c r="G56" s="18" t="n"/>
      <c r="H56" s="4">
        <f>IF(COUNTA(A56:G56,I56:J56)=0,"",IF(G56="","Bank only / review",IF(COUNTIF('Book Entries'!$E$7:$E$126,G56)=0,"Bank only / review",IFERROR(IF(ABS(F56-SUMIF('Book Entries'!$E$7:$E$126,G56,'Book Entries'!$G$7:$G$126))&lt;=Assumptions!$B$9,"Matched","Amount differs"),"Review"))))</f>
        <v/>
      </c>
      <c r="I56" s="17" t="n"/>
      <c r="J56" s="17" t="n"/>
      <c r="L56">
        <f>Assumptions!D56</f>
        <v/>
      </c>
      <c r="M56">
        <f>Assumptions!F56</f>
        <v/>
      </c>
    </row>
    <row r="57">
      <c r="A57" s="30" t="n"/>
      <c r="B57" s="17" t="n"/>
      <c r="C57" s="30" t="n"/>
      <c r="D57" s="18" t="n"/>
      <c r="E57" s="17" t="n"/>
      <c r="F57" s="31" t="n"/>
      <c r="G57" s="18" t="n"/>
      <c r="H57" s="20">
        <f>IF(COUNTA(A57:G57,I57:J57)=0,"",IF(G57="","Bank only / review",IF(COUNTIF('Book Entries'!$E$7:$E$126,G57)=0,"Bank only / review",IFERROR(IF(ABS(F57-SUMIF('Book Entries'!$E$7:$E$126,G57,'Book Entries'!$G$7:$G$126))&lt;=Assumptions!$B$9,"Matched","Amount differs"),"Review"))))</f>
        <v/>
      </c>
      <c r="I57" s="17" t="n"/>
      <c r="J57" s="17" t="n"/>
      <c r="L57">
        <f>Assumptions!D57</f>
        <v/>
      </c>
      <c r="M57">
        <f>Assumptions!F57</f>
        <v/>
      </c>
    </row>
    <row r="58">
      <c r="A58" s="30" t="n"/>
      <c r="B58" s="17" t="n"/>
      <c r="C58" s="30" t="n"/>
      <c r="D58" s="18" t="n"/>
      <c r="E58" s="17" t="n"/>
      <c r="F58" s="31" t="n"/>
      <c r="G58" s="18" t="n"/>
      <c r="H58" s="4">
        <f>IF(COUNTA(A58:G58,I58:J58)=0,"",IF(G58="","Bank only / review",IF(COUNTIF('Book Entries'!$E$7:$E$126,G58)=0,"Bank only / review",IFERROR(IF(ABS(F58-SUMIF('Book Entries'!$E$7:$E$126,G58,'Book Entries'!$G$7:$G$126))&lt;=Assumptions!$B$9,"Matched","Amount differs"),"Review"))))</f>
        <v/>
      </c>
      <c r="I58" s="17" t="n"/>
      <c r="J58" s="17" t="n"/>
      <c r="L58">
        <f>Assumptions!D58</f>
        <v/>
      </c>
      <c r="M58">
        <f>Assumptions!F58</f>
        <v/>
      </c>
    </row>
    <row r="59">
      <c r="A59" s="30" t="n"/>
      <c r="B59" s="17" t="n"/>
      <c r="C59" s="30" t="n"/>
      <c r="D59" s="18" t="n"/>
      <c r="E59" s="17" t="n"/>
      <c r="F59" s="31" t="n"/>
      <c r="G59" s="18" t="n"/>
      <c r="H59" s="20">
        <f>IF(COUNTA(A59:G59,I59:J59)=0,"",IF(G59="","Bank only / review",IF(COUNTIF('Book Entries'!$E$7:$E$126,G59)=0,"Bank only / review",IFERROR(IF(ABS(F59-SUMIF('Book Entries'!$E$7:$E$126,G59,'Book Entries'!$G$7:$G$126))&lt;=Assumptions!$B$9,"Matched","Amount differs"),"Review"))))</f>
        <v/>
      </c>
      <c r="I59" s="17" t="n"/>
      <c r="J59" s="17" t="n"/>
      <c r="L59">
        <f>Assumptions!D59</f>
        <v/>
      </c>
      <c r="M59">
        <f>Assumptions!F59</f>
        <v/>
      </c>
    </row>
    <row r="60">
      <c r="A60" s="30" t="n"/>
      <c r="B60" s="17" t="n"/>
      <c r="C60" s="30" t="n"/>
      <c r="D60" s="18" t="n"/>
      <c r="E60" s="17" t="n"/>
      <c r="F60" s="31" t="n"/>
      <c r="G60" s="18" t="n"/>
      <c r="H60" s="4">
        <f>IF(COUNTA(A60:G60,I60:J60)=0,"",IF(G60="","Bank only / review",IF(COUNTIF('Book Entries'!$E$7:$E$126,G60)=0,"Bank only / review",IFERROR(IF(ABS(F60-SUMIF('Book Entries'!$E$7:$E$126,G60,'Book Entries'!$G$7:$G$126))&lt;=Assumptions!$B$9,"Matched","Amount differs"),"Review"))))</f>
        <v/>
      </c>
      <c r="I60" s="17" t="n"/>
      <c r="J60" s="17" t="n"/>
      <c r="L60">
        <f>Assumptions!D60</f>
        <v/>
      </c>
      <c r="M60">
        <f>Assumptions!F60</f>
        <v/>
      </c>
    </row>
    <row r="61">
      <c r="A61" s="30" t="n"/>
      <c r="B61" s="17" t="n"/>
      <c r="C61" s="30" t="n"/>
      <c r="D61" s="18" t="n"/>
      <c r="E61" s="17" t="n"/>
      <c r="F61" s="31" t="n"/>
      <c r="G61" s="18" t="n"/>
      <c r="H61" s="20">
        <f>IF(COUNTA(A61:G61,I61:J61)=0,"",IF(G61="","Bank only / review",IF(COUNTIF('Book Entries'!$E$7:$E$126,G61)=0,"Bank only / review",IFERROR(IF(ABS(F61-SUMIF('Book Entries'!$E$7:$E$126,G61,'Book Entries'!$G$7:$G$126))&lt;=Assumptions!$B$9,"Matched","Amount differs"),"Review"))))</f>
        <v/>
      </c>
      <c r="I61" s="17" t="n"/>
      <c r="J61" s="17" t="n"/>
      <c r="L61">
        <f>Assumptions!D61</f>
        <v/>
      </c>
      <c r="M61">
        <f>Assumptions!F61</f>
        <v/>
      </c>
    </row>
    <row r="62">
      <c r="A62" s="30" t="n"/>
      <c r="B62" s="17" t="n"/>
      <c r="C62" s="30" t="n"/>
      <c r="D62" s="18" t="n"/>
      <c r="E62" s="17" t="n"/>
      <c r="F62" s="31" t="n"/>
      <c r="G62" s="18" t="n"/>
      <c r="H62" s="4">
        <f>IF(COUNTA(A62:G62,I62:J62)=0,"",IF(G62="","Bank only / review",IF(COUNTIF('Book Entries'!$E$7:$E$126,G62)=0,"Bank only / review",IFERROR(IF(ABS(F62-SUMIF('Book Entries'!$E$7:$E$126,G62,'Book Entries'!$G$7:$G$126))&lt;=Assumptions!$B$9,"Matched","Amount differs"),"Review"))))</f>
        <v/>
      </c>
      <c r="I62" s="17" t="n"/>
      <c r="J62" s="17" t="n"/>
      <c r="L62">
        <f>Assumptions!D62</f>
        <v/>
      </c>
      <c r="M62">
        <f>Assumptions!F62</f>
        <v/>
      </c>
    </row>
    <row r="63">
      <c r="A63" s="30" t="n"/>
      <c r="B63" s="17" t="n"/>
      <c r="C63" s="30" t="n"/>
      <c r="D63" s="18" t="n"/>
      <c r="E63" s="17" t="n"/>
      <c r="F63" s="31" t="n"/>
      <c r="G63" s="18" t="n"/>
      <c r="H63" s="20">
        <f>IF(COUNTA(A63:G63,I63:J63)=0,"",IF(G63="","Bank only / review",IF(COUNTIF('Book Entries'!$E$7:$E$126,G63)=0,"Bank only / review",IFERROR(IF(ABS(F63-SUMIF('Book Entries'!$E$7:$E$126,G63,'Book Entries'!$G$7:$G$126))&lt;=Assumptions!$B$9,"Matched","Amount differs"),"Review"))))</f>
        <v/>
      </c>
      <c r="I63" s="17" t="n"/>
      <c r="J63" s="17" t="n"/>
      <c r="L63">
        <f>Assumptions!D63</f>
        <v/>
      </c>
      <c r="M63">
        <f>Assumptions!F63</f>
        <v/>
      </c>
    </row>
    <row r="64">
      <c r="A64" s="30" t="n"/>
      <c r="B64" s="17" t="n"/>
      <c r="C64" s="30" t="n"/>
      <c r="D64" s="18" t="n"/>
      <c r="E64" s="17" t="n"/>
      <c r="F64" s="31" t="n"/>
      <c r="G64" s="18" t="n"/>
      <c r="H64" s="4">
        <f>IF(COUNTA(A64:G64,I64:J64)=0,"",IF(G64="","Bank only / review",IF(COUNTIF('Book Entries'!$E$7:$E$126,G64)=0,"Bank only / review",IFERROR(IF(ABS(F64-SUMIF('Book Entries'!$E$7:$E$126,G64,'Book Entries'!$G$7:$G$126))&lt;=Assumptions!$B$9,"Matched","Amount differs"),"Review"))))</f>
        <v/>
      </c>
      <c r="I64" s="17" t="n"/>
      <c r="J64" s="17" t="n"/>
      <c r="L64">
        <f>Assumptions!D64</f>
        <v/>
      </c>
      <c r="M64">
        <f>Assumptions!F64</f>
        <v/>
      </c>
    </row>
    <row r="65">
      <c r="A65" s="30" t="n"/>
      <c r="B65" s="17" t="n"/>
      <c r="C65" s="30" t="n"/>
      <c r="D65" s="18" t="n"/>
      <c r="E65" s="17" t="n"/>
      <c r="F65" s="31" t="n"/>
      <c r="G65" s="18" t="n"/>
      <c r="H65" s="20">
        <f>IF(COUNTA(A65:G65,I65:J65)=0,"",IF(G65="","Bank only / review",IF(COUNTIF('Book Entries'!$E$7:$E$126,G65)=0,"Bank only / review",IFERROR(IF(ABS(F65-SUMIF('Book Entries'!$E$7:$E$126,G65,'Book Entries'!$G$7:$G$126))&lt;=Assumptions!$B$9,"Matched","Amount differs"),"Review"))))</f>
        <v/>
      </c>
      <c r="I65" s="17" t="n"/>
      <c r="J65" s="17" t="n"/>
      <c r="L65">
        <f>Assumptions!D65</f>
        <v/>
      </c>
      <c r="M65">
        <f>Assumptions!F65</f>
        <v/>
      </c>
    </row>
    <row r="66">
      <c r="A66" s="30" t="n"/>
      <c r="B66" s="17" t="n"/>
      <c r="C66" s="30" t="n"/>
      <c r="D66" s="18" t="n"/>
      <c r="E66" s="17" t="n"/>
      <c r="F66" s="31" t="n"/>
      <c r="G66" s="18" t="n"/>
      <c r="H66" s="4">
        <f>IF(COUNTA(A66:G66,I66:J66)=0,"",IF(G66="","Bank only / review",IF(COUNTIF('Book Entries'!$E$7:$E$126,G66)=0,"Bank only / review",IFERROR(IF(ABS(F66-SUMIF('Book Entries'!$E$7:$E$126,G66,'Book Entries'!$G$7:$G$126))&lt;=Assumptions!$B$9,"Matched","Amount differs"),"Review"))))</f>
        <v/>
      </c>
      <c r="I66" s="17" t="n"/>
      <c r="J66" s="17" t="n"/>
      <c r="L66">
        <f>Assumptions!D66</f>
        <v/>
      </c>
      <c r="M66">
        <f>Assumptions!F66</f>
        <v/>
      </c>
    </row>
    <row r="67">
      <c r="A67" s="30" t="n"/>
      <c r="B67" s="17" t="n"/>
      <c r="C67" s="30" t="n"/>
      <c r="D67" s="18" t="n"/>
      <c r="E67" s="17" t="n"/>
      <c r="F67" s="31" t="n"/>
      <c r="G67" s="18" t="n"/>
      <c r="H67" s="20">
        <f>IF(COUNTA(A67:G67,I67:J67)=0,"",IF(G67="","Bank only / review",IF(COUNTIF('Book Entries'!$E$7:$E$126,G67)=0,"Bank only / review",IFERROR(IF(ABS(F67-SUMIF('Book Entries'!$E$7:$E$126,G67,'Book Entries'!$G$7:$G$126))&lt;=Assumptions!$B$9,"Matched","Amount differs"),"Review"))))</f>
        <v/>
      </c>
      <c r="I67" s="17" t="n"/>
      <c r="J67" s="17" t="n"/>
      <c r="L67">
        <f>Assumptions!D67</f>
        <v/>
      </c>
      <c r="M67">
        <f>Assumptions!F67</f>
        <v/>
      </c>
    </row>
    <row r="68">
      <c r="A68" s="30" t="n"/>
      <c r="B68" s="17" t="n"/>
      <c r="C68" s="30" t="n"/>
      <c r="D68" s="18" t="n"/>
      <c r="E68" s="17" t="n"/>
      <c r="F68" s="31" t="n"/>
      <c r="G68" s="18" t="n"/>
      <c r="H68" s="4">
        <f>IF(COUNTA(A68:G68,I68:J68)=0,"",IF(G68="","Bank only / review",IF(COUNTIF('Book Entries'!$E$7:$E$126,G68)=0,"Bank only / review",IFERROR(IF(ABS(F68-SUMIF('Book Entries'!$E$7:$E$126,G68,'Book Entries'!$G$7:$G$126))&lt;=Assumptions!$B$9,"Matched","Amount differs"),"Review"))))</f>
        <v/>
      </c>
      <c r="I68" s="17" t="n"/>
      <c r="J68" s="17" t="n"/>
      <c r="L68">
        <f>Assumptions!D68</f>
        <v/>
      </c>
      <c r="M68">
        <f>Assumptions!F68</f>
        <v/>
      </c>
    </row>
    <row r="69">
      <c r="A69" s="30" t="n"/>
      <c r="B69" s="17" t="n"/>
      <c r="C69" s="30" t="n"/>
      <c r="D69" s="18" t="n"/>
      <c r="E69" s="17" t="n"/>
      <c r="F69" s="31" t="n"/>
      <c r="G69" s="18" t="n"/>
      <c r="H69" s="20">
        <f>IF(COUNTA(A69:G69,I69:J69)=0,"",IF(G69="","Bank only / review",IF(COUNTIF('Book Entries'!$E$7:$E$126,G69)=0,"Bank only / review",IFERROR(IF(ABS(F69-SUMIF('Book Entries'!$E$7:$E$126,G69,'Book Entries'!$G$7:$G$126))&lt;=Assumptions!$B$9,"Matched","Amount differs"),"Review"))))</f>
        <v/>
      </c>
      <c r="I69" s="17" t="n"/>
      <c r="J69" s="17" t="n"/>
      <c r="L69">
        <f>Assumptions!D69</f>
        <v/>
      </c>
      <c r="M69">
        <f>Assumptions!F69</f>
        <v/>
      </c>
    </row>
    <row r="70">
      <c r="A70" s="30" t="n"/>
      <c r="B70" s="17" t="n"/>
      <c r="C70" s="30" t="n"/>
      <c r="D70" s="18" t="n"/>
      <c r="E70" s="17" t="n"/>
      <c r="F70" s="31" t="n"/>
      <c r="G70" s="18" t="n"/>
      <c r="H70" s="4">
        <f>IF(COUNTA(A70:G70,I70:J70)=0,"",IF(G70="","Bank only / review",IF(COUNTIF('Book Entries'!$E$7:$E$126,G70)=0,"Bank only / review",IFERROR(IF(ABS(F70-SUMIF('Book Entries'!$E$7:$E$126,G70,'Book Entries'!$G$7:$G$126))&lt;=Assumptions!$B$9,"Matched","Amount differs"),"Review"))))</f>
        <v/>
      </c>
      <c r="I70" s="17" t="n"/>
      <c r="J70" s="17" t="n"/>
      <c r="L70">
        <f>Assumptions!D70</f>
        <v/>
      </c>
      <c r="M70">
        <f>Assumptions!F70</f>
        <v/>
      </c>
    </row>
    <row r="71">
      <c r="A71" s="30" t="n"/>
      <c r="B71" s="17" t="n"/>
      <c r="C71" s="30" t="n"/>
      <c r="D71" s="18" t="n"/>
      <c r="E71" s="17" t="n"/>
      <c r="F71" s="31" t="n"/>
      <c r="G71" s="18" t="n"/>
      <c r="H71" s="20">
        <f>IF(COUNTA(A71:G71,I71:J71)=0,"",IF(G71="","Bank only / review",IF(COUNTIF('Book Entries'!$E$7:$E$126,G71)=0,"Bank only / review",IFERROR(IF(ABS(F71-SUMIF('Book Entries'!$E$7:$E$126,G71,'Book Entries'!$G$7:$G$126))&lt;=Assumptions!$B$9,"Matched","Amount differs"),"Review"))))</f>
        <v/>
      </c>
      <c r="I71" s="17" t="n"/>
      <c r="J71" s="17" t="n"/>
      <c r="L71">
        <f>Assumptions!D71</f>
        <v/>
      </c>
      <c r="M71">
        <f>Assumptions!F71</f>
        <v/>
      </c>
    </row>
    <row r="72">
      <c r="A72" s="30" t="n"/>
      <c r="B72" s="17" t="n"/>
      <c r="C72" s="30" t="n"/>
      <c r="D72" s="18" t="n"/>
      <c r="E72" s="17" t="n"/>
      <c r="F72" s="31" t="n"/>
      <c r="G72" s="18" t="n"/>
      <c r="H72" s="4">
        <f>IF(COUNTA(A72:G72,I72:J72)=0,"",IF(G72="","Bank only / review",IF(COUNTIF('Book Entries'!$E$7:$E$126,G72)=0,"Bank only / review",IFERROR(IF(ABS(F72-SUMIF('Book Entries'!$E$7:$E$126,G72,'Book Entries'!$G$7:$G$126))&lt;=Assumptions!$B$9,"Matched","Amount differs"),"Review"))))</f>
        <v/>
      </c>
      <c r="I72" s="17" t="n"/>
      <c r="J72" s="17" t="n"/>
      <c r="L72">
        <f>Assumptions!D72</f>
        <v/>
      </c>
      <c r="M72">
        <f>Assumptions!F72</f>
        <v/>
      </c>
    </row>
    <row r="73">
      <c r="A73" s="30" t="n"/>
      <c r="B73" s="17" t="n"/>
      <c r="C73" s="30" t="n"/>
      <c r="D73" s="18" t="n"/>
      <c r="E73" s="17" t="n"/>
      <c r="F73" s="31" t="n"/>
      <c r="G73" s="18" t="n"/>
      <c r="H73" s="20">
        <f>IF(COUNTA(A73:G73,I73:J73)=0,"",IF(G73="","Bank only / review",IF(COUNTIF('Book Entries'!$E$7:$E$126,G73)=0,"Bank only / review",IFERROR(IF(ABS(F73-SUMIF('Book Entries'!$E$7:$E$126,G73,'Book Entries'!$G$7:$G$126))&lt;=Assumptions!$B$9,"Matched","Amount differs"),"Review"))))</f>
        <v/>
      </c>
      <c r="I73" s="17" t="n"/>
      <c r="J73" s="17" t="n"/>
      <c r="L73">
        <f>Assumptions!D73</f>
        <v/>
      </c>
      <c r="M73">
        <f>Assumptions!F73</f>
        <v/>
      </c>
    </row>
    <row r="74">
      <c r="A74" s="30" t="n"/>
      <c r="B74" s="17" t="n"/>
      <c r="C74" s="30" t="n"/>
      <c r="D74" s="18" t="n"/>
      <c r="E74" s="17" t="n"/>
      <c r="F74" s="31" t="n"/>
      <c r="G74" s="18" t="n"/>
      <c r="H74" s="4">
        <f>IF(COUNTA(A74:G74,I74:J74)=0,"",IF(G74="","Bank only / review",IF(COUNTIF('Book Entries'!$E$7:$E$126,G74)=0,"Bank only / review",IFERROR(IF(ABS(F74-SUMIF('Book Entries'!$E$7:$E$126,G74,'Book Entries'!$G$7:$G$126))&lt;=Assumptions!$B$9,"Matched","Amount differs"),"Review"))))</f>
        <v/>
      </c>
      <c r="I74" s="17" t="n"/>
      <c r="J74" s="17" t="n"/>
      <c r="L74">
        <f>Assumptions!D74</f>
        <v/>
      </c>
      <c r="M74">
        <f>Assumptions!F74</f>
        <v/>
      </c>
    </row>
    <row r="75">
      <c r="A75" s="30" t="n"/>
      <c r="B75" s="17" t="n"/>
      <c r="C75" s="30" t="n"/>
      <c r="D75" s="18" t="n"/>
      <c r="E75" s="17" t="n"/>
      <c r="F75" s="31" t="n"/>
      <c r="G75" s="18" t="n"/>
      <c r="H75" s="20">
        <f>IF(COUNTA(A75:G75,I75:J75)=0,"",IF(G75="","Bank only / review",IF(COUNTIF('Book Entries'!$E$7:$E$126,G75)=0,"Bank only / review",IFERROR(IF(ABS(F75-SUMIF('Book Entries'!$E$7:$E$126,G75,'Book Entries'!$G$7:$G$126))&lt;=Assumptions!$B$9,"Matched","Amount differs"),"Review"))))</f>
        <v/>
      </c>
      <c r="I75" s="17" t="n"/>
      <c r="J75" s="17" t="n"/>
      <c r="L75">
        <f>Assumptions!D75</f>
        <v/>
      </c>
      <c r="M75">
        <f>Assumptions!F75</f>
        <v/>
      </c>
    </row>
    <row r="76">
      <c r="A76" s="30" t="n"/>
      <c r="B76" s="17" t="n"/>
      <c r="C76" s="30" t="n"/>
      <c r="D76" s="18" t="n"/>
      <c r="E76" s="17" t="n"/>
      <c r="F76" s="31" t="n"/>
      <c r="G76" s="18" t="n"/>
      <c r="H76" s="4">
        <f>IF(COUNTA(A76:G76,I76:J76)=0,"",IF(G76="","Bank only / review",IF(COUNTIF('Book Entries'!$E$7:$E$126,G76)=0,"Bank only / review",IFERROR(IF(ABS(F76-SUMIF('Book Entries'!$E$7:$E$126,G76,'Book Entries'!$G$7:$G$126))&lt;=Assumptions!$B$9,"Matched","Amount differs"),"Review"))))</f>
        <v/>
      </c>
      <c r="I76" s="17" t="n"/>
      <c r="J76" s="17" t="n"/>
      <c r="L76">
        <f>Assumptions!D76</f>
        <v/>
      </c>
      <c r="M76">
        <f>Assumptions!F76</f>
        <v/>
      </c>
    </row>
    <row r="77">
      <c r="A77" s="30" t="n"/>
      <c r="B77" s="17" t="n"/>
      <c r="C77" s="30" t="n"/>
      <c r="D77" s="18" t="n"/>
      <c r="E77" s="17" t="n"/>
      <c r="F77" s="31" t="n"/>
      <c r="G77" s="18" t="n"/>
      <c r="H77" s="20">
        <f>IF(COUNTA(A77:G77,I77:J77)=0,"",IF(G77="","Bank only / review",IF(COUNTIF('Book Entries'!$E$7:$E$126,G77)=0,"Bank only / review",IFERROR(IF(ABS(F77-SUMIF('Book Entries'!$E$7:$E$126,G77,'Book Entries'!$G$7:$G$126))&lt;=Assumptions!$B$9,"Matched","Amount differs"),"Review"))))</f>
        <v/>
      </c>
      <c r="I77" s="17" t="n"/>
      <c r="J77" s="17" t="n"/>
      <c r="L77">
        <f>Assumptions!D77</f>
        <v/>
      </c>
      <c r="M77">
        <f>Assumptions!F77</f>
        <v/>
      </c>
    </row>
    <row r="78">
      <c r="A78" s="30" t="n"/>
      <c r="B78" s="17" t="n"/>
      <c r="C78" s="30" t="n"/>
      <c r="D78" s="18" t="n"/>
      <c r="E78" s="17" t="n"/>
      <c r="F78" s="31" t="n"/>
      <c r="G78" s="18" t="n"/>
      <c r="H78" s="4">
        <f>IF(COUNTA(A78:G78,I78:J78)=0,"",IF(G78="","Bank only / review",IF(COUNTIF('Book Entries'!$E$7:$E$126,G78)=0,"Bank only / review",IFERROR(IF(ABS(F78-SUMIF('Book Entries'!$E$7:$E$126,G78,'Book Entries'!$G$7:$G$126))&lt;=Assumptions!$B$9,"Matched","Amount differs"),"Review"))))</f>
        <v/>
      </c>
      <c r="I78" s="17" t="n"/>
      <c r="J78" s="17" t="n"/>
      <c r="L78">
        <f>Assumptions!D78</f>
        <v/>
      </c>
      <c r="M78">
        <f>Assumptions!F78</f>
        <v/>
      </c>
    </row>
    <row r="79">
      <c r="A79" s="30" t="n"/>
      <c r="B79" s="17" t="n"/>
      <c r="C79" s="30" t="n"/>
      <c r="D79" s="18" t="n"/>
      <c r="E79" s="17" t="n"/>
      <c r="F79" s="31" t="n"/>
      <c r="G79" s="18" t="n"/>
      <c r="H79" s="20">
        <f>IF(COUNTA(A79:G79,I79:J79)=0,"",IF(G79="","Bank only / review",IF(COUNTIF('Book Entries'!$E$7:$E$126,G79)=0,"Bank only / review",IFERROR(IF(ABS(F79-SUMIF('Book Entries'!$E$7:$E$126,G79,'Book Entries'!$G$7:$G$126))&lt;=Assumptions!$B$9,"Matched","Amount differs"),"Review"))))</f>
        <v/>
      </c>
      <c r="I79" s="17" t="n"/>
      <c r="J79" s="17" t="n"/>
      <c r="L79">
        <f>Assumptions!D79</f>
        <v/>
      </c>
      <c r="M79">
        <f>Assumptions!F79</f>
        <v/>
      </c>
    </row>
    <row r="80">
      <c r="A80" s="30" t="n"/>
      <c r="B80" s="17" t="n"/>
      <c r="C80" s="30" t="n"/>
      <c r="D80" s="18" t="n"/>
      <c r="E80" s="17" t="n"/>
      <c r="F80" s="31" t="n"/>
      <c r="G80" s="18" t="n"/>
      <c r="H80" s="4">
        <f>IF(COUNTA(A80:G80,I80:J80)=0,"",IF(G80="","Bank only / review",IF(COUNTIF('Book Entries'!$E$7:$E$126,G80)=0,"Bank only / review",IFERROR(IF(ABS(F80-SUMIF('Book Entries'!$E$7:$E$126,G80,'Book Entries'!$G$7:$G$126))&lt;=Assumptions!$B$9,"Matched","Amount differs"),"Review"))))</f>
        <v/>
      </c>
      <c r="I80" s="17" t="n"/>
      <c r="J80" s="17" t="n"/>
      <c r="L80">
        <f>Assumptions!D80</f>
        <v/>
      </c>
      <c r="M80">
        <f>Assumptions!F80</f>
        <v/>
      </c>
    </row>
    <row r="81">
      <c r="A81" s="30" t="n"/>
      <c r="B81" s="17" t="n"/>
      <c r="C81" s="30" t="n"/>
      <c r="D81" s="18" t="n"/>
      <c r="E81" s="17" t="n"/>
      <c r="F81" s="31" t="n"/>
      <c r="G81" s="18" t="n"/>
      <c r="H81" s="20">
        <f>IF(COUNTA(A81:G81,I81:J81)=0,"",IF(G81="","Bank only / review",IF(COUNTIF('Book Entries'!$E$7:$E$126,G81)=0,"Bank only / review",IFERROR(IF(ABS(F81-SUMIF('Book Entries'!$E$7:$E$126,G81,'Book Entries'!$G$7:$G$126))&lt;=Assumptions!$B$9,"Matched","Amount differs"),"Review"))))</f>
        <v/>
      </c>
      <c r="I81" s="17" t="n"/>
      <c r="J81" s="17" t="n"/>
      <c r="L81">
        <f>Assumptions!D81</f>
        <v/>
      </c>
      <c r="M81">
        <f>Assumptions!F81</f>
        <v/>
      </c>
    </row>
    <row r="82">
      <c r="A82" s="30" t="n"/>
      <c r="B82" s="17" t="n"/>
      <c r="C82" s="30" t="n"/>
      <c r="D82" s="18" t="n"/>
      <c r="E82" s="17" t="n"/>
      <c r="F82" s="31" t="n"/>
      <c r="G82" s="18" t="n"/>
      <c r="H82" s="4">
        <f>IF(COUNTA(A82:G82,I82:J82)=0,"",IF(G82="","Bank only / review",IF(COUNTIF('Book Entries'!$E$7:$E$126,G82)=0,"Bank only / review",IFERROR(IF(ABS(F82-SUMIF('Book Entries'!$E$7:$E$126,G82,'Book Entries'!$G$7:$G$126))&lt;=Assumptions!$B$9,"Matched","Amount differs"),"Review"))))</f>
        <v/>
      </c>
      <c r="I82" s="17" t="n"/>
      <c r="J82" s="17" t="n"/>
      <c r="L82">
        <f>Assumptions!D82</f>
        <v/>
      </c>
      <c r="M82">
        <f>Assumptions!F82</f>
        <v/>
      </c>
    </row>
    <row r="83">
      <c r="A83" s="30" t="n"/>
      <c r="B83" s="17" t="n"/>
      <c r="C83" s="30" t="n"/>
      <c r="D83" s="18" t="n"/>
      <c r="E83" s="17" t="n"/>
      <c r="F83" s="31" t="n"/>
      <c r="G83" s="18" t="n"/>
      <c r="H83" s="20">
        <f>IF(COUNTA(A83:G83,I83:J83)=0,"",IF(G83="","Bank only / review",IF(COUNTIF('Book Entries'!$E$7:$E$126,G83)=0,"Bank only / review",IFERROR(IF(ABS(F83-SUMIF('Book Entries'!$E$7:$E$126,G83,'Book Entries'!$G$7:$G$126))&lt;=Assumptions!$B$9,"Matched","Amount differs"),"Review"))))</f>
        <v/>
      </c>
      <c r="I83" s="17" t="n"/>
      <c r="J83" s="17" t="n"/>
      <c r="L83">
        <f>Assumptions!D83</f>
        <v/>
      </c>
      <c r="M83">
        <f>Assumptions!F83</f>
        <v/>
      </c>
    </row>
    <row r="84">
      <c r="A84" s="30" t="n"/>
      <c r="B84" s="17" t="n"/>
      <c r="C84" s="30" t="n"/>
      <c r="D84" s="18" t="n"/>
      <c r="E84" s="17" t="n"/>
      <c r="F84" s="31" t="n"/>
      <c r="G84" s="18" t="n"/>
      <c r="H84" s="4">
        <f>IF(COUNTA(A84:G84,I84:J84)=0,"",IF(G84="","Bank only / review",IF(COUNTIF('Book Entries'!$E$7:$E$126,G84)=0,"Bank only / review",IFERROR(IF(ABS(F84-SUMIF('Book Entries'!$E$7:$E$126,G84,'Book Entries'!$G$7:$G$126))&lt;=Assumptions!$B$9,"Matched","Amount differs"),"Review"))))</f>
        <v/>
      </c>
      <c r="I84" s="17" t="n"/>
      <c r="J84" s="17" t="n"/>
      <c r="L84">
        <f>Assumptions!D84</f>
        <v/>
      </c>
      <c r="M84">
        <f>Assumptions!F84</f>
        <v/>
      </c>
    </row>
    <row r="85">
      <c r="A85" s="30" t="n"/>
      <c r="B85" s="17" t="n"/>
      <c r="C85" s="30" t="n"/>
      <c r="D85" s="18" t="n"/>
      <c r="E85" s="17" t="n"/>
      <c r="F85" s="31" t="n"/>
      <c r="G85" s="18" t="n"/>
      <c r="H85" s="20">
        <f>IF(COUNTA(A85:G85,I85:J85)=0,"",IF(G85="","Bank only / review",IF(COUNTIF('Book Entries'!$E$7:$E$126,G85)=0,"Bank only / review",IFERROR(IF(ABS(F85-SUMIF('Book Entries'!$E$7:$E$126,G85,'Book Entries'!$G$7:$G$126))&lt;=Assumptions!$B$9,"Matched","Amount differs"),"Review"))))</f>
        <v/>
      </c>
      <c r="I85" s="17" t="n"/>
      <c r="J85" s="17" t="n"/>
      <c r="L85">
        <f>Assumptions!D85</f>
        <v/>
      </c>
      <c r="M85">
        <f>Assumptions!F85</f>
        <v/>
      </c>
    </row>
    <row r="86">
      <c r="A86" s="30" t="n"/>
      <c r="B86" s="17" t="n"/>
      <c r="C86" s="30" t="n"/>
      <c r="D86" s="18" t="n"/>
      <c r="E86" s="17" t="n"/>
      <c r="F86" s="31" t="n"/>
      <c r="G86" s="18" t="n"/>
      <c r="H86" s="4">
        <f>IF(COUNTA(A86:G86,I86:J86)=0,"",IF(G86="","Bank only / review",IF(COUNTIF('Book Entries'!$E$7:$E$126,G86)=0,"Bank only / review",IFERROR(IF(ABS(F86-SUMIF('Book Entries'!$E$7:$E$126,G86,'Book Entries'!$G$7:$G$126))&lt;=Assumptions!$B$9,"Matched","Amount differs"),"Review"))))</f>
        <v/>
      </c>
      <c r="I86" s="17" t="n"/>
      <c r="J86" s="17" t="n"/>
      <c r="L86">
        <f>Assumptions!D86</f>
        <v/>
      </c>
      <c r="M86">
        <f>Assumptions!F86</f>
        <v/>
      </c>
    </row>
    <row r="87">
      <c r="A87" s="30" t="n"/>
      <c r="B87" s="17" t="n"/>
      <c r="C87" s="30" t="n"/>
      <c r="D87" s="18" t="n"/>
      <c r="E87" s="17" t="n"/>
      <c r="F87" s="31" t="n"/>
      <c r="G87" s="18" t="n"/>
      <c r="H87" s="20">
        <f>IF(COUNTA(A87:G87,I87:J87)=0,"",IF(G87="","Bank only / review",IF(COUNTIF('Book Entries'!$E$7:$E$126,G87)=0,"Bank only / review",IFERROR(IF(ABS(F87-SUMIF('Book Entries'!$E$7:$E$126,G87,'Book Entries'!$G$7:$G$126))&lt;=Assumptions!$B$9,"Matched","Amount differs"),"Review"))))</f>
        <v/>
      </c>
      <c r="I87" s="17" t="n"/>
      <c r="J87" s="17" t="n"/>
      <c r="L87">
        <f>Assumptions!D87</f>
        <v/>
      </c>
      <c r="M87">
        <f>Assumptions!F87</f>
        <v/>
      </c>
    </row>
    <row r="88">
      <c r="A88" s="30" t="n"/>
      <c r="B88" s="17" t="n"/>
      <c r="C88" s="30" t="n"/>
      <c r="D88" s="18" t="n"/>
      <c r="E88" s="17" t="n"/>
      <c r="F88" s="31" t="n"/>
      <c r="G88" s="18" t="n"/>
      <c r="H88" s="4">
        <f>IF(COUNTA(A88:G88,I88:J88)=0,"",IF(G88="","Bank only / review",IF(COUNTIF('Book Entries'!$E$7:$E$126,G88)=0,"Bank only / review",IFERROR(IF(ABS(F88-SUMIF('Book Entries'!$E$7:$E$126,G88,'Book Entries'!$G$7:$G$126))&lt;=Assumptions!$B$9,"Matched","Amount differs"),"Review"))))</f>
        <v/>
      </c>
      <c r="I88" s="17" t="n"/>
      <c r="J88" s="17" t="n"/>
      <c r="L88">
        <f>Assumptions!D88</f>
        <v/>
      </c>
      <c r="M88">
        <f>Assumptions!F88</f>
        <v/>
      </c>
    </row>
    <row r="89">
      <c r="A89" s="30" t="n"/>
      <c r="B89" s="17" t="n"/>
      <c r="C89" s="30" t="n"/>
      <c r="D89" s="18" t="n"/>
      <c r="E89" s="17" t="n"/>
      <c r="F89" s="31" t="n"/>
      <c r="G89" s="18" t="n"/>
      <c r="H89" s="20">
        <f>IF(COUNTA(A89:G89,I89:J89)=0,"",IF(G89="","Bank only / review",IF(COUNTIF('Book Entries'!$E$7:$E$126,G89)=0,"Bank only / review",IFERROR(IF(ABS(F89-SUMIF('Book Entries'!$E$7:$E$126,G89,'Book Entries'!$G$7:$G$126))&lt;=Assumptions!$B$9,"Matched","Amount differs"),"Review"))))</f>
        <v/>
      </c>
      <c r="I89" s="17" t="n"/>
      <c r="J89" s="17" t="n"/>
      <c r="L89">
        <f>Assumptions!D89</f>
        <v/>
      </c>
      <c r="M89">
        <f>Assumptions!F89</f>
        <v/>
      </c>
    </row>
    <row r="90">
      <c r="A90" s="30" t="n"/>
      <c r="B90" s="17" t="n"/>
      <c r="C90" s="30" t="n"/>
      <c r="D90" s="18" t="n"/>
      <c r="E90" s="17" t="n"/>
      <c r="F90" s="31" t="n"/>
      <c r="G90" s="18" t="n"/>
      <c r="H90" s="4">
        <f>IF(COUNTA(A90:G90,I90:J90)=0,"",IF(G90="","Bank only / review",IF(COUNTIF('Book Entries'!$E$7:$E$126,G90)=0,"Bank only / review",IFERROR(IF(ABS(F90-SUMIF('Book Entries'!$E$7:$E$126,G90,'Book Entries'!$G$7:$G$126))&lt;=Assumptions!$B$9,"Matched","Amount differs"),"Review"))))</f>
        <v/>
      </c>
      <c r="I90" s="17" t="n"/>
      <c r="J90" s="17" t="n"/>
      <c r="L90">
        <f>Assumptions!D90</f>
        <v/>
      </c>
      <c r="M90">
        <f>Assumptions!F90</f>
        <v/>
      </c>
    </row>
    <row r="91">
      <c r="A91" s="30" t="n"/>
      <c r="B91" s="17" t="n"/>
      <c r="C91" s="30" t="n"/>
      <c r="D91" s="18" t="n"/>
      <c r="E91" s="17" t="n"/>
      <c r="F91" s="31" t="n"/>
      <c r="G91" s="18" t="n"/>
      <c r="H91" s="20">
        <f>IF(COUNTA(A91:G91,I91:J91)=0,"",IF(G91="","Bank only / review",IF(COUNTIF('Book Entries'!$E$7:$E$126,G91)=0,"Bank only / review",IFERROR(IF(ABS(F91-SUMIF('Book Entries'!$E$7:$E$126,G91,'Book Entries'!$G$7:$G$126))&lt;=Assumptions!$B$9,"Matched","Amount differs"),"Review"))))</f>
        <v/>
      </c>
      <c r="I91" s="17" t="n"/>
      <c r="J91" s="17" t="n"/>
      <c r="L91">
        <f>Assumptions!D91</f>
        <v/>
      </c>
      <c r="M91">
        <f>Assumptions!F91</f>
        <v/>
      </c>
    </row>
    <row r="92">
      <c r="A92" s="30" t="n"/>
      <c r="B92" s="17" t="n"/>
      <c r="C92" s="30" t="n"/>
      <c r="D92" s="18" t="n"/>
      <c r="E92" s="17" t="n"/>
      <c r="F92" s="31" t="n"/>
      <c r="G92" s="18" t="n"/>
      <c r="H92" s="4">
        <f>IF(COUNTA(A92:G92,I92:J92)=0,"",IF(G92="","Bank only / review",IF(COUNTIF('Book Entries'!$E$7:$E$126,G92)=0,"Bank only / review",IFERROR(IF(ABS(F92-SUMIF('Book Entries'!$E$7:$E$126,G92,'Book Entries'!$G$7:$G$126))&lt;=Assumptions!$B$9,"Matched","Amount differs"),"Review"))))</f>
        <v/>
      </c>
      <c r="I92" s="17" t="n"/>
      <c r="J92" s="17" t="n"/>
      <c r="L92">
        <f>Assumptions!D92</f>
        <v/>
      </c>
      <c r="M92">
        <f>Assumptions!F92</f>
        <v/>
      </c>
    </row>
    <row r="93">
      <c r="A93" s="30" t="n"/>
      <c r="B93" s="17" t="n"/>
      <c r="C93" s="30" t="n"/>
      <c r="D93" s="18" t="n"/>
      <c r="E93" s="17" t="n"/>
      <c r="F93" s="31" t="n"/>
      <c r="G93" s="18" t="n"/>
      <c r="H93" s="20">
        <f>IF(COUNTA(A93:G93,I93:J93)=0,"",IF(G93="","Bank only / review",IF(COUNTIF('Book Entries'!$E$7:$E$126,G93)=0,"Bank only / review",IFERROR(IF(ABS(F93-SUMIF('Book Entries'!$E$7:$E$126,G93,'Book Entries'!$G$7:$G$126))&lt;=Assumptions!$B$9,"Matched","Amount differs"),"Review"))))</f>
        <v/>
      </c>
      <c r="I93" s="17" t="n"/>
      <c r="J93" s="17" t="n"/>
      <c r="L93">
        <f>Assumptions!D93</f>
        <v/>
      </c>
      <c r="M93">
        <f>Assumptions!F93</f>
        <v/>
      </c>
    </row>
    <row r="94">
      <c r="A94" s="30" t="n"/>
      <c r="B94" s="17" t="n"/>
      <c r="C94" s="30" t="n"/>
      <c r="D94" s="18" t="n"/>
      <c r="E94" s="17" t="n"/>
      <c r="F94" s="31" t="n"/>
      <c r="G94" s="18" t="n"/>
      <c r="H94" s="4">
        <f>IF(COUNTA(A94:G94,I94:J94)=0,"",IF(G94="","Bank only / review",IF(COUNTIF('Book Entries'!$E$7:$E$126,G94)=0,"Bank only / review",IFERROR(IF(ABS(F94-SUMIF('Book Entries'!$E$7:$E$126,G94,'Book Entries'!$G$7:$G$126))&lt;=Assumptions!$B$9,"Matched","Amount differs"),"Review"))))</f>
        <v/>
      </c>
      <c r="I94" s="17" t="n"/>
      <c r="J94" s="17" t="n"/>
      <c r="L94">
        <f>Assumptions!D94</f>
        <v/>
      </c>
      <c r="M94">
        <f>Assumptions!F94</f>
        <v/>
      </c>
    </row>
    <row r="95">
      <c r="A95" s="30" t="n"/>
      <c r="B95" s="17" t="n"/>
      <c r="C95" s="30" t="n"/>
      <c r="D95" s="18" t="n"/>
      <c r="E95" s="17" t="n"/>
      <c r="F95" s="31" t="n"/>
      <c r="G95" s="18" t="n"/>
      <c r="H95" s="20">
        <f>IF(COUNTA(A95:G95,I95:J95)=0,"",IF(G95="","Bank only / review",IF(COUNTIF('Book Entries'!$E$7:$E$126,G95)=0,"Bank only / review",IFERROR(IF(ABS(F95-SUMIF('Book Entries'!$E$7:$E$126,G95,'Book Entries'!$G$7:$G$126))&lt;=Assumptions!$B$9,"Matched","Amount differs"),"Review"))))</f>
        <v/>
      </c>
      <c r="I95" s="17" t="n"/>
      <c r="J95" s="17" t="n"/>
      <c r="L95">
        <f>Assumptions!D95</f>
        <v/>
      </c>
      <c r="M95">
        <f>Assumptions!F95</f>
        <v/>
      </c>
    </row>
    <row r="96">
      <c r="A96" s="30" t="n"/>
      <c r="B96" s="17" t="n"/>
      <c r="C96" s="30" t="n"/>
      <c r="D96" s="18" t="n"/>
      <c r="E96" s="17" t="n"/>
      <c r="F96" s="31" t="n"/>
      <c r="G96" s="18" t="n"/>
      <c r="H96" s="4">
        <f>IF(COUNTA(A96:G96,I96:J96)=0,"",IF(G96="","Bank only / review",IF(COUNTIF('Book Entries'!$E$7:$E$126,G96)=0,"Bank only / review",IFERROR(IF(ABS(F96-SUMIF('Book Entries'!$E$7:$E$126,G96,'Book Entries'!$G$7:$G$126))&lt;=Assumptions!$B$9,"Matched","Amount differs"),"Review"))))</f>
        <v/>
      </c>
      <c r="I96" s="17" t="n"/>
      <c r="J96" s="17" t="n"/>
      <c r="L96">
        <f>Assumptions!D96</f>
        <v/>
      </c>
      <c r="M96">
        <f>Assumptions!F96</f>
        <v/>
      </c>
    </row>
    <row r="97">
      <c r="A97" s="30" t="n"/>
      <c r="B97" s="17" t="n"/>
      <c r="C97" s="30" t="n"/>
      <c r="D97" s="18" t="n"/>
      <c r="E97" s="17" t="n"/>
      <c r="F97" s="31" t="n"/>
      <c r="G97" s="18" t="n"/>
      <c r="H97" s="20">
        <f>IF(COUNTA(A97:G97,I97:J97)=0,"",IF(G97="","Bank only / review",IF(COUNTIF('Book Entries'!$E$7:$E$126,G97)=0,"Bank only / review",IFERROR(IF(ABS(F97-SUMIF('Book Entries'!$E$7:$E$126,G97,'Book Entries'!$G$7:$G$126))&lt;=Assumptions!$B$9,"Matched","Amount differs"),"Review"))))</f>
        <v/>
      </c>
      <c r="I97" s="17" t="n"/>
      <c r="J97" s="17" t="n"/>
      <c r="L97">
        <f>Assumptions!D97</f>
        <v/>
      </c>
      <c r="M97">
        <f>Assumptions!F97</f>
        <v/>
      </c>
    </row>
    <row r="98">
      <c r="A98" s="30" t="n"/>
      <c r="B98" s="17" t="n"/>
      <c r="C98" s="30" t="n"/>
      <c r="D98" s="18" t="n"/>
      <c r="E98" s="17" t="n"/>
      <c r="F98" s="31" t="n"/>
      <c r="G98" s="18" t="n"/>
      <c r="H98" s="4">
        <f>IF(COUNTA(A98:G98,I98:J98)=0,"",IF(G98="","Bank only / review",IF(COUNTIF('Book Entries'!$E$7:$E$126,G98)=0,"Bank only / review",IFERROR(IF(ABS(F98-SUMIF('Book Entries'!$E$7:$E$126,G98,'Book Entries'!$G$7:$G$126))&lt;=Assumptions!$B$9,"Matched","Amount differs"),"Review"))))</f>
        <v/>
      </c>
      <c r="I98" s="17" t="n"/>
      <c r="J98" s="17" t="n"/>
      <c r="L98">
        <f>Assumptions!D98</f>
        <v/>
      </c>
      <c r="M98">
        <f>Assumptions!F98</f>
        <v/>
      </c>
    </row>
    <row r="99">
      <c r="A99" s="30" t="n"/>
      <c r="B99" s="17" t="n"/>
      <c r="C99" s="30" t="n"/>
      <c r="D99" s="18" t="n"/>
      <c r="E99" s="17" t="n"/>
      <c r="F99" s="31" t="n"/>
      <c r="G99" s="18" t="n"/>
      <c r="H99" s="20">
        <f>IF(COUNTA(A99:G99,I99:J99)=0,"",IF(G99="","Bank only / review",IF(COUNTIF('Book Entries'!$E$7:$E$126,G99)=0,"Bank only / review",IFERROR(IF(ABS(F99-SUMIF('Book Entries'!$E$7:$E$126,G99,'Book Entries'!$G$7:$G$126))&lt;=Assumptions!$B$9,"Matched","Amount differs"),"Review"))))</f>
        <v/>
      </c>
      <c r="I99" s="17" t="n"/>
      <c r="J99" s="17" t="n"/>
      <c r="L99">
        <f>Assumptions!D99</f>
        <v/>
      </c>
      <c r="M99">
        <f>Assumptions!F99</f>
        <v/>
      </c>
    </row>
    <row r="100">
      <c r="A100" s="30" t="n"/>
      <c r="B100" s="17" t="n"/>
      <c r="C100" s="30" t="n"/>
      <c r="D100" s="18" t="n"/>
      <c r="E100" s="17" t="n"/>
      <c r="F100" s="31" t="n"/>
      <c r="G100" s="18" t="n"/>
      <c r="H100" s="4">
        <f>IF(COUNTA(A100:G100,I100:J100)=0,"",IF(G100="","Bank only / review",IF(COUNTIF('Book Entries'!$E$7:$E$126,G100)=0,"Bank only / review",IFERROR(IF(ABS(F100-SUMIF('Book Entries'!$E$7:$E$126,G100,'Book Entries'!$G$7:$G$126))&lt;=Assumptions!$B$9,"Matched","Amount differs"),"Review"))))</f>
        <v/>
      </c>
      <c r="I100" s="17" t="n"/>
      <c r="J100" s="17" t="n"/>
      <c r="L100">
        <f>Assumptions!D100</f>
        <v/>
      </c>
      <c r="M100">
        <f>Assumptions!F100</f>
        <v/>
      </c>
    </row>
    <row r="101">
      <c r="A101" s="30" t="n"/>
      <c r="B101" s="17" t="n"/>
      <c r="C101" s="30" t="n"/>
      <c r="D101" s="18" t="n"/>
      <c r="E101" s="17" t="n"/>
      <c r="F101" s="31" t="n"/>
      <c r="G101" s="18" t="n"/>
      <c r="H101" s="20">
        <f>IF(COUNTA(A101:G101,I101:J101)=0,"",IF(G101="","Bank only / review",IF(COUNTIF('Book Entries'!$E$7:$E$126,G101)=0,"Bank only / review",IFERROR(IF(ABS(F101-SUMIF('Book Entries'!$E$7:$E$126,G101,'Book Entries'!$G$7:$G$126))&lt;=Assumptions!$B$9,"Matched","Amount differs"),"Review"))))</f>
        <v/>
      </c>
      <c r="I101" s="17" t="n"/>
      <c r="J101" s="17" t="n"/>
      <c r="L101">
        <f>Assumptions!D101</f>
        <v/>
      </c>
      <c r="M101">
        <f>Assumptions!F101</f>
        <v/>
      </c>
    </row>
    <row r="102">
      <c r="A102" s="30" t="n"/>
      <c r="B102" s="17" t="n"/>
      <c r="C102" s="30" t="n"/>
      <c r="D102" s="18" t="n"/>
      <c r="E102" s="17" t="n"/>
      <c r="F102" s="31" t="n"/>
      <c r="G102" s="18" t="n"/>
      <c r="H102" s="4">
        <f>IF(COUNTA(A102:G102,I102:J102)=0,"",IF(G102="","Bank only / review",IF(COUNTIF('Book Entries'!$E$7:$E$126,G102)=0,"Bank only / review",IFERROR(IF(ABS(F102-SUMIF('Book Entries'!$E$7:$E$126,G102,'Book Entries'!$G$7:$G$126))&lt;=Assumptions!$B$9,"Matched","Amount differs"),"Review"))))</f>
        <v/>
      </c>
      <c r="I102" s="17" t="n"/>
      <c r="J102" s="17" t="n"/>
      <c r="L102">
        <f>Assumptions!D102</f>
        <v/>
      </c>
      <c r="M102">
        <f>Assumptions!F102</f>
        <v/>
      </c>
    </row>
    <row r="103">
      <c r="A103" s="30" t="n"/>
      <c r="B103" s="17" t="n"/>
      <c r="C103" s="30" t="n"/>
      <c r="D103" s="18" t="n"/>
      <c r="E103" s="17" t="n"/>
      <c r="F103" s="31" t="n"/>
      <c r="G103" s="18" t="n"/>
      <c r="H103" s="20">
        <f>IF(COUNTA(A103:G103,I103:J103)=0,"",IF(G103="","Bank only / review",IF(COUNTIF('Book Entries'!$E$7:$E$126,G103)=0,"Bank only / review",IFERROR(IF(ABS(F103-SUMIF('Book Entries'!$E$7:$E$126,G103,'Book Entries'!$G$7:$G$126))&lt;=Assumptions!$B$9,"Matched","Amount differs"),"Review"))))</f>
        <v/>
      </c>
      <c r="I103" s="17" t="n"/>
      <c r="J103" s="17" t="n"/>
      <c r="L103">
        <f>Assumptions!D103</f>
        <v/>
      </c>
      <c r="M103">
        <f>Assumptions!F103</f>
        <v/>
      </c>
    </row>
    <row r="104">
      <c r="A104" s="30" t="n"/>
      <c r="B104" s="17" t="n"/>
      <c r="C104" s="30" t="n"/>
      <c r="D104" s="18" t="n"/>
      <c r="E104" s="17" t="n"/>
      <c r="F104" s="31" t="n"/>
      <c r="G104" s="18" t="n"/>
      <c r="H104" s="4">
        <f>IF(COUNTA(A104:G104,I104:J104)=0,"",IF(G104="","Bank only / review",IF(COUNTIF('Book Entries'!$E$7:$E$126,G104)=0,"Bank only / review",IFERROR(IF(ABS(F104-SUMIF('Book Entries'!$E$7:$E$126,G104,'Book Entries'!$G$7:$G$126))&lt;=Assumptions!$B$9,"Matched","Amount differs"),"Review"))))</f>
        <v/>
      </c>
      <c r="I104" s="17" t="n"/>
      <c r="J104" s="17" t="n"/>
      <c r="L104">
        <f>Assumptions!D104</f>
        <v/>
      </c>
      <c r="M104">
        <f>Assumptions!F104</f>
        <v/>
      </c>
    </row>
    <row r="105">
      <c r="A105" s="30" t="n"/>
      <c r="B105" s="17" t="n"/>
      <c r="C105" s="30" t="n"/>
      <c r="D105" s="18" t="n"/>
      <c r="E105" s="17" t="n"/>
      <c r="F105" s="31" t="n"/>
      <c r="G105" s="18" t="n"/>
      <c r="H105" s="20">
        <f>IF(COUNTA(A105:G105,I105:J105)=0,"",IF(G105="","Bank only / review",IF(COUNTIF('Book Entries'!$E$7:$E$126,G105)=0,"Bank only / review",IFERROR(IF(ABS(F105-SUMIF('Book Entries'!$E$7:$E$126,G105,'Book Entries'!$G$7:$G$126))&lt;=Assumptions!$B$9,"Matched","Amount differs"),"Review"))))</f>
        <v/>
      </c>
      <c r="I105" s="17" t="n"/>
      <c r="J105" s="17" t="n"/>
      <c r="L105">
        <f>Assumptions!D105</f>
        <v/>
      </c>
      <c r="M105">
        <f>Assumptions!F105</f>
        <v/>
      </c>
    </row>
    <row r="106">
      <c r="A106" s="30" t="n"/>
      <c r="B106" s="17" t="n"/>
      <c r="C106" s="30" t="n"/>
      <c r="D106" s="18" t="n"/>
      <c r="E106" s="17" t="n"/>
      <c r="F106" s="31" t="n"/>
      <c r="G106" s="18" t="n"/>
      <c r="H106" s="4">
        <f>IF(COUNTA(A106:G106,I106:J106)=0,"",IF(G106="","Bank only / review",IF(COUNTIF('Book Entries'!$E$7:$E$126,G106)=0,"Bank only / review",IFERROR(IF(ABS(F106-SUMIF('Book Entries'!$E$7:$E$126,G106,'Book Entries'!$G$7:$G$126))&lt;=Assumptions!$B$9,"Matched","Amount differs"),"Review"))))</f>
        <v/>
      </c>
      <c r="I106" s="17" t="n"/>
      <c r="J106" s="17" t="n"/>
      <c r="L106">
        <f>Assumptions!D106</f>
        <v/>
      </c>
      <c r="M106">
        <f>Assumptions!F106</f>
        <v/>
      </c>
    </row>
    <row r="107">
      <c r="A107" s="30" t="n"/>
      <c r="B107" s="17" t="n"/>
      <c r="C107" s="30" t="n"/>
      <c r="D107" s="18" t="n"/>
      <c r="E107" s="17" t="n"/>
      <c r="F107" s="31" t="n"/>
      <c r="G107" s="18" t="n"/>
      <c r="H107" s="20">
        <f>IF(COUNTA(A107:G107,I107:J107)=0,"",IF(G107="","Bank only / review",IF(COUNTIF('Book Entries'!$E$7:$E$126,G107)=0,"Bank only / review",IFERROR(IF(ABS(F107-SUMIF('Book Entries'!$E$7:$E$126,G107,'Book Entries'!$G$7:$G$126))&lt;=Assumptions!$B$9,"Matched","Amount differs"),"Review"))))</f>
        <v/>
      </c>
      <c r="I107" s="17" t="n"/>
      <c r="J107" s="17" t="n"/>
      <c r="L107">
        <f>Assumptions!D107</f>
        <v/>
      </c>
      <c r="M107">
        <f>Assumptions!F107</f>
        <v/>
      </c>
    </row>
    <row r="108">
      <c r="A108" s="30" t="n"/>
      <c r="B108" s="17" t="n"/>
      <c r="C108" s="30" t="n"/>
      <c r="D108" s="18" t="n"/>
      <c r="E108" s="17" t="n"/>
      <c r="F108" s="31" t="n"/>
      <c r="G108" s="18" t="n"/>
      <c r="H108" s="4">
        <f>IF(COUNTA(A108:G108,I108:J108)=0,"",IF(G108="","Bank only / review",IF(COUNTIF('Book Entries'!$E$7:$E$126,G108)=0,"Bank only / review",IFERROR(IF(ABS(F108-SUMIF('Book Entries'!$E$7:$E$126,G108,'Book Entries'!$G$7:$G$126))&lt;=Assumptions!$B$9,"Matched","Amount differs"),"Review"))))</f>
        <v/>
      </c>
      <c r="I108" s="17" t="n"/>
      <c r="J108" s="17" t="n"/>
      <c r="L108">
        <f>Assumptions!D108</f>
        <v/>
      </c>
      <c r="M108">
        <f>Assumptions!F108</f>
        <v/>
      </c>
    </row>
    <row r="109">
      <c r="A109" s="30" t="n"/>
      <c r="B109" s="17" t="n"/>
      <c r="C109" s="30" t="n"/>
      <c r="D109" s="18" t="n"/>
      <c r="E109" s="17" t="n"/>
      <c r="F109" s="31" t="n"/>
      <c r="G109" s="18" t="n"/>
      <c r="H109" s="20">
        <f>IF(COUNTA(A109:G109,I109:J109)=0,"",IF(G109="","Bank only / review",IF(COUNTIF('Book Entries'!$E$7:$E$126,G109)=0,"Bank only / review",IFERROR(IF(ABS(F109-SUMIF('Book Entries'!$E$7:$E$126,G109,'Book Entries'!$G$7:$G$126))&lt;=Assumptions!$B$9,"Matched","Amount differs"),"Review"))))</f>
        <v/>
      </c>
      <c r="I109" s="17" t="n"/>
      <c r="J109" s="17" t="n"/>
      <c r="L109">
        <f>Assumptions!D109</f>
        <v/>
      </c>
      <c r="M109">
        <f>Assumptions!F109</f>
        <v/>
      </c>
    </row>
    <row r="110">
      <c r="A110" s="30" t="n"/>
      <c r="B110" s="17" t="n"/>
      <c r="C110" s="30" t="n"/>
      <c r="D110" s="18" t="n"/>
      <c r="E110" s="17" t="n"/>
      <c r="F110" s="31" t="n"/>
      <c r="G110" s="18" t="n"/>
      <c r="H110" s="4">
        <f>IF(COUNTA(A110:G110,I110:J110)=0,"",IF(G110="","Bank only / review",IF(COUNTIF('Book Entries'!$E$7:$E$126,G110)=0,"Bank only / review",IFERROR(IF(ABS(F110-SUMIF('Book Entries'!$E$7:$E$126,G110,'Book Entries'!$G$7:$G$126))&lt;=Assumptions!$B$9,"Matched","Amount differs"),"Review"))))</f>
        <v/>
      </c>
      <c r="I110" s="17" t="n"/>
      <c r="J110" s="17" t="n"/>
      <c r="L110">
        <f>Assumptions!D110</f>
        <v/>
      </c>
      <c r="M110">
        <f>Assumptions!F110</f>
        <v/>
      </c>
    </row>
    <row r="111">
      <c r="A111" s="30" t="n"/>
      <c r="B111" s="17" t="n"/>
      <c r="C111" s="30" t="n"/>
      <c r="D111" s="18" t="n"/>
      <c r="E111" s="17" t="n"/>
      <c r="F111" s="31" t="n"/>
      <c r="G111" s="18" t="n"/>
      <c r="H111" s="20">
        <f>IF(COUNTA(A111:G111,I111:J111)=0,"",IF(G111="","Bank only / review",IF(COUNTIF('Book Entries'!$E$7:$E$126,G111)=0,"Bank only / review",IFERROR(IF(ABS(F111-SUMIF('Book Entries'!$E$7:$E$126,G111,'Book Entries'!$G$7:$G$126))&lt;=Assumptions!$B$9,"Matched","Amount differs"),"Review"))))</f>
        <v/>
      </c>
      <c r="I111" s="17" t="n"/>
      <c r="J111" s="17" t="n"/>
      <c r="L111">
        <f>Assumptions!D111</f>
        <v/>
      </c>
      <c r="M111">
        <f>Assumptions!F111</f>
        <v/>
      </c>
    </row>
    <row r="112">
      <c r="A112" s="30" t="n"/>
      <c r="B112" s="17" t="n"/>
      <c r="C112" s="30" t="n"/>
      <c r="D112" s="18" t="n"/>
      <c r="E112" s="17" t="n"/>
      <c r="F112" s="31" t="n"/>
      <c r="G112" s="18" t="n"/>
      <c r="H112" s="4">
        <f>IF(COUNTA(A112:G112,I112:J112)=0,"",IF(G112="","Bank only / review",IF(COUNTIF('Book Entries'!$E$7:$E$126,G112)=0,"Bank only / review",IFERROR(IF(ABS(F112-SUMIF('Book Entries'!$E$7:$E$126,G112,'Book Entries'!$G$7:$G$126))&lt;=Assumptions!$B$9,"Matched","Amount differs"),"Review"))))</f>
        <v/>
      </c>
      <c r="I112" s="17" t="n"/>
      <c r="J112" s="17" t="n"/>
      <c r="L112">
        <f>Assumptions!D112</f>
        <v/>
      </c>
      <c r="M112">
        <f>Assumptions!F112</f>
        <v/>
      </c>
    </row>
    <row r="113">
      <c r="A113" s="30" t="n"/>
      <c r="B113" s="17" t="n"/>
      <c r="C113" s="30" t="n"/>
      <c r="D113" s="18" t="n"/>
      <c r="E113" s="17" t="n"/>
      <c r="F113" s="31" t="n"/>
      <c r="G113" s="18" t="n"/>
      <c r="H113" s="20">
        <f>IF(COUNTA(A113:G113,I113:J113)=0,"",IF(G113="","Bank only / review",IF(COUNTIF('Book Entries'!$E$7:$E$126,G113)=0,"Bank only / review",IFERROR(IF(ABS(F113-SUMIF('Book Entries'!$E$7:$E$126,G113,'Book Entries'!$G$7:$G$126))&lt;=Assumptions!$B$9,"Matched","Amount differs"),"Review"))))</f>
        <v/>
      </c>
      <c r="I113" s="17" t="n"/>
      <c r="J113" s="17" t="n"/>
      <c r="L113">
        <f>Assumptions!D113</f>
        <v/>
      </c>
      <c r="M113">
        <f>Assumptions!F113</f>
        <v/>
      </c>
    </row>
    <row r="114">
      <c r="A114" s="30" t="n"/>
      <c r="B114" s="17" t="n"/>
      <c r="C114" s="30" t="n"/>
      <c r="D114" s="18" t="n"/>
      <c r="E114" s="17" t="n"/>
      <c r="F114" s="31" t="n"/>
      <c r="G114" s="18" t="n"/>
      <c r="H114" s="4">
        <f>IF(COUNTA(A114:G114,I114:J114)=0,"",IF(G114="","Bank only / review",IF(COUNTIF('Book Entries'!$E$7:$E$126,G114)=0,"Bank only / review",IFERROR(IF(ABS(F114-SUMIF('Book Entries'!$E$7:$E$126,G114,'Book Entries'!$G$7:$G$126))&lt;=Assumptions!$B$9,"Matched","Amount differs"),"Review"))))</f>
        <v/>
      </c>
      <c r="I114" s="17" t="n"/>
      <c r="J114" s="17" t="n"/>
      <c r="L114">
        <f>Assumptions!D114</f>
        <v/>
      </c>
      <c r="M114">
        <f>Assumptions!F114</f>
        <v/>
      </c>
    </row>
    <row r="115">
      <c r="A115" s="30" t="n"/>
      <c r="B115" s="17" t="n"/>
      <c r="C115" s="30" t="n"/>
      <c r="D115" s="18" t="n"/>
      <c r="E115" s="17" t="n"/>
      <c r="F115" s="31" t="n"/>
      <c r="G115" s="18" t="n"/>
      <c r="H115" s="20">
        <f>IF(COUNTA(A115:G115,I115:J115)=0,"",IF(G115="","Bank only / review",IF(COUNTIF('Book Entries'!$E$7:$E$126,G115)=0,"Bank only / review",IFERROR(IF(ABS(F115-SUMIF('Book Entries'!$E$7:$E$126,G115,'Book Entries'!$G$7:$G$126))&lt;=Assumptions!$B$9,"Matched","Amount differs"),"Review"))))</f>
        <v/>
      </c>
      <c r="I115" s="17" t="n"/>
      <c r="J115" s="17" t="n"/>
      <c r="L115">
        <f>Assumptions!D115</f>
        <v/>
      </c>
      <c r="M115">
        <f>Assumptions!F115</f>
        <v/>
      </c>
    </row>
    <row r="116">
      <c r="A116" s="30" t="n"/>
      <c r="B116" s="17" t="n"/>
      <c r="C116" s="30" t="n"/>
      <c r="D116" s="18" t="n"/>
      <c r="E116" s="17" t="n"/>
      <c r="F116" s="31" t="n"/>
      <c r="G116" s="18" t="n"/>
      <c r="H116" s="4">
        <f>IF(COUNTA(A116:G116,I116:J116)=0,"",IF(G116="","Bank only / review",IF(COUNTIF('Book Entries'!$E$7:$E$126,G116)=0,"Bank only / review",IFERROR(IF(ABS(F116-SUMIF('Book Entries'!$E$7:$E$126,G116,'Book Entries'!$G$7:$G$126))&lt;=Assumptions!$B$9,"Matched","Amount differs"),"Review"))))</f>
        <v/>
      </c>
      <c r="I116" s="17" t="n"/>
      <c r="J116" s="17" t="n"/>
      <c r="L116">
        <f>Assumptions!D116</f>
        <v/>
      </c>
      <c r="M116">
        <f>Assumptions!F116</f>
        <v/>
      </c>
    </row>
    <row r="117">
      <c r="A117" s="30" t="n"/>
      <c r="B117" s="17" t="n"/>
      <c r="C117" s="30" t="n"/>
      <c r="D117" s="18" t="n"/>
      <c r="E117" s="17" t="n"/>
      <c r="F117" s="31" t="n"/>
      <c r="G117" s="18" t="n"/>
      <c r="H117" s="20">
        <f>IF(COUNTA(A117:G117,I117:J117)=0,"",IF(G117="","Bank only / review",IF(COUNTIF('Book Entries'!$E$7:$E$126,G117)=0,"Bank only / review",IFERROR(IF(ABS(F117-SUMIF('Book Entries'!$E$7:$E$126,G117,'Book Entries'!$G$7:$G$126))&lt;=Assumptions!$B$9,"Matched","Amount differs"),"Review"))))</f>
        <v/>
      </c>
      <c r="I117" s="17" t="n"/>
      <c r="J117" s="17" t="n"/>
      <c r="L117">
        <f>Assumptions!D117</f>
        <v/>
      </c>
      <c r="M117">
        <f>Assumptions!F117</f>
        <v/>
      </c>
    </row>
    <row r="118">
      <c r="A118" s="30" t="n"/>
      <c r="B118" s="17" t="n"/>
      <c r="C118" s="30" t="n"/>
      <c r="D118" s="18" t="n"/>
      <c r="E118" s="17" t="n"/>
      <c r="F118" s="31" t="n"/>
      <c r="G118" s="18" t="n"/>
      <c r="H118" s="4">
        <f>IF(COUNTA(A118:G118,I118:J118)=0,"",IF(G118="","Bank only / review",IF(COUNTIF('Book Entries'!$E$7:$E$126,G118)=0,"Bank only / review",IFERROR(IF(ABS(F118-SUMIF('Book Entries'!$E$7:$E$126,G118,'Book Entries'!$G$7:$G$126))&lt;=Assumptions!$B$9,"Matched","Amount differs"),"Review"))))</f>
        <v/>
      </c>
      <c r="I118" s="17" t="n"/>
      <c r="J118" s="17" t="n"/>
      <c r="L118">
        <f>Assumptions!D118</f>
        <v/>
      </c>
      <c r="M118">
        <f>Assumptions!F118</f>
        <v/>
      </c>
    </row>
    <row r="119">
      <c r="A119" s="30" t="n"/>
      <c r="B119" s="17" t="n"/>
      <c r="C119" s="30" t="n"/>
      <c r="D119" s="18" t="n"/>
      <c r="E119" s="17" t="n"/>
      <c r="F119" s="31" t="n"/>
      <c r="G119" s="18" t="n"/>
      <c r="H119" s="20">
        <f>IF(COUNTA(A119:G119,I119:J119)=0,"",IF(G119="","Bank only / review",IF(COUNTIF('Book Entries'!$E$7:$E$126,G119)=0,"Bank only / review",IFERROR(IF(ABS(F119-SUMIF('Book Entries'!$E$7:$E$126,G119,'Book Entries'!$G$7:$G$126))&lt;=Assumptions!$B$9,"Matched","Amount differs"),"Review"))))</f>
        <v/>
      </c>
      <c r="I119" s="17" t="n"/>
      <c r="J119" s="17" t="n"/>
      <c r="L119">
        <f>Assumptions!D119</f>
        <v/>
      </c>
      <c r="M119">
        <f>Assumptions!F119</f>
        <v/>
      </c>
    </row>
    <row r="120">
      <c r="A120" s="30" t="n"/>
      <c r="B120" s="17" t="n"/>
      <c r="C120" s="30" t="n"/>
      <c r="D120" s="18" t="n"/>
      <c r="E120" s="17" t="n"/>
      <c r="F120" s="31" t="n"/>
      <c r="G120" s="18" t="n"/>
      <c r="H120" s="4">
        <f>IF(COUNTA(A120:G120,I120:J120)=0,"",IF(G120="","Bank only / review",IF(COUNTIF('Book Entries'!$E$7:$E$126,G120)=0,"Bank only / review",IFERROR(IF(ABS(F120-SUMIF('Book Entries'!$E$7:$E$126,G120,'Book Entries'!$G$7:$G$126))&lt;=Assumptions!$B$9,"Matched","Amount differs"),"Review"))))</f>
        <v/>
      </c>
      <c r="I120" s="17" t="n"/>
      <c r="J120" s="17" t="n"/>
      <c r="L120">
        <f>Assumptions!D120</f>
        <v/>
      </c>
      <c r="M120">
        <f>Assumptions!F120</f>
        <v/>
      </c>
    </row>
    <row r="121">
      <c r="A121" s="30" t="n"/>
      <c r="B121" s="17" t="n"/>
      <c r="C121" s="30" t="n"/>
      <c r="D121" s="18" t="n"/>
      <c r="E121" s="17" t="n"/>
      <c r="F121" s="31" t="n"/>
      <c r="G121" s="18" t="n"/>
      <c r="H121" s="20">
        <f>IF(COUNTA(A121:G121,I121:J121)=0,"",IF(G121="","Bank only / review",IF(COUNTIF('Book Entries'!$E$7:$E$126,G121)=0,"Bank only / review",IFERROR(IF(ABS(F121-SUMIF('Book Entries'!$E$7:$E$126,G121,'Book Entries'!$G$7:$G$126))&lt;=Assumptions!$B$9,"Matched","Amount differs"),"Review"))))</f>
        <v/>
      </c>
      <c r="I121" s="17" t="n"/>
      <c r="J121" s="17" t="n"/>
      <c r="L121">
        <f>Assumptions!D121</f>
        <v/>
      </c>
      <c r="M121">
        <f>Assumptions!F121</f>
        <v/>
      </c>
    </row>
    <row r="122">
      <c r="A122" s="30" t="n"/>
      <c r="B122" s="17" t="n"/>
      <c r="C122" s="30" t="n"/>
      <c r="D122" s="18" t="n"/>
      <c r="E122" s="17" t="n"/>
      <c r="F122" s="31" t="n"/>
      <c r="G122" s="18" t="n"/>
      <c r="H122" s="4">
        <f>IF(COUNTA(A122:G122,I122:J122)=0,"",IF(G122="","Bank only / review",IF(COUNTIF('Book Entries'!$E$7:$E$126,G122)=0,"Bank only / review",IFERROR(IF(ABS(F122-SUMIF('Book Entries'!$E$7:$E$126,G122,'Book Entries'!$G$7:$G$126))&lt;=Assumptions!$B$9,"Matched","Amount differs"),"Review"))))</f>
        <v/>
      </c>
      <c r="I122" s="17" t="n"/>
      <c r="J122" s="17" t="n"/>
      <c r="L122">
        <f>Assumptions!D122</f>
        <v/>
      </c>
      <c r="M122">
        <f>Assumptions!F122</f>
        <v/>
      </c>
    </row>
    <row r="123">
      <c r="A123" s="30" t="n"/>
      <c r="B123" s="17" t="n"/>
      <c r="C123" s="30" t="n"/>
      <c r="D123" s="18" t="n"/>
      <c r="E123" s="17" t="n"/>
      <c r="F123" s="31" t="n"/>
      <c r="G123" s="18" t="n"/>
      <c r="H123" s="20">
        <f>IF(COUNTA(A123:G123,I123:J123)=0,"",IF(G123="","Bank only / review",IF(COUNTIF('Book Entries'!$E$7:$E$126,G123)=0,"Bank only / review",IFERROR(IF(ABS(F123-SUMIF('Book Entries'!$E$7:$E$126,G123,'Book Entries'!$G$7:$G$126))&lt;=Assumptions!$B$9,"Matched","Amount differs"),"Review"))))</f>
        <v/>
      </c>
      <c r="I123" s="17" t="n"/>
      <c r="J123" s="17" t="n"/>
      <c r="L123">
        <f>Assumptions!D123</f>
        <v/>
      </c>
      <c r="M123">
        <f>Assumptions!F123</f>
        <v/>
      </c>
    </row>
    <row r="124">
      <c r="A124" s="30" t="n"/>
      <c r="B124" s="17" t="n"/>
      <c r="C124" s="30" t="n"/>
      <c r="D124" s="18" t="n"/>
      <c r="E124" s="17" t="n"/>
      <c r="F124" s="31" t="n"/>
      <c r="G124" s="18" t="n"/>
      <c r="H124" s="4">
        <f>IF(COUNTA(A124:G124,I124:J124)=0,"",IF(G124="","Bank only / review",IF(COUNTIF('Book Entries'!$E$7:$E$126,G124)=0,"Bank only / review",IFERROR(IF(ABS(F124-SUMIF('Book Entries'!$E$7:$E$126,G124,'Book Entries'!$G$7:$G$126))&lt;=Assumptions!$B$9,"Matched","Amount differs"),"Review"))))</f>
        <v/>
      </c>
      <c r="I124" s="17" t="n"/>
      <c r="J124" s="17" t="n"/>
      <c r="L124">
        <f>Assumptions!D124</f>
        <v/>
      </c>
      <c r="M124">
        <f>Assumptions!F124</f>
        <v/>
      </c>
    </row>
    <row r="125">
      <c r="A125" s="30" t="n"/>
      <c r="B125" s="17" t="n"/>
      <c r="C125" s="30" t="n"/>
      <c r="D125" s="18" t="n"/>
      <c r="E125" s="17" t="n"/>
      <c r="F125" s="31" t="n"/>
      <c r="G125" s="18" t="n"/>
      <c r="H125" s="20">
        <f>IF(COUNTA(A125:G125,I125:J125)=0,"",IF(G125="","Bank only / review",IF(COUNTIF('Book Entries'!$E$7:$E$126,G125)=0,"Bank only / review",IFERROR(IF(ABS(F125-SUMIF('Book Entries'!$E$7:$E$126,G125,'Book Entries'!$G$7:$G$126))&lt;=Assumptions!$B$9,"Matched","Amount differs"),"Review"))))</f>
        <v/>
      </c>
      <c r="I125" s="17" t="n"/>
      <c r="J125" s="17" t="n"/>
      <c r="L125">
        <f>Assumptions!D125</f>
        <v/>
      </c>
      <c r="M125">
        <f>Assumptions!F125</f>
        <v/>
      </c>
    </row>
    <row r="126">
      <c r="A126" s="30" t="n"/>
      <c r="B126" s="17" t="n"/>
      <c r="C126" s="30" t="n"/>
      <c r="D126" s="18" t="n"/>
      <c r="E126" s="17" t="n"/>
      <c r="F126" s="31" t="n"/>
      <c r="G126" s="18" t="n"/>
      <c r="H126" s="4">
        <f>IF(COUNTA(A126:G126,I126:J126)=0,"",IF(G126="","Bank only / review",IF(COUNTIF('Book Entries'!$E$7:$E$126,G126)=0,"Bank only / review",IFERROR(IF(ABS(F126-SUMIF('Book Entries'!$E$7:$E$126,G126,'Book Entries'!$G$7:$G$126))&lt;=Assumptions!$B$9,"Matched","Amount differs"),"Review"))))</f>
        <v/>
      </c>
      <c r="I126" s="17" t="n"/>
      <c r="J126" s="17" t="n"/>
      <c r="L126">
        <f>Assumptions!D126</f>
        <v/>
      </c>
      <c r="M126">
        <f>Assumptions!F126</f>
        <v/>
      </c>
    </row>
  </sheetData>
  <mergeCells count="1">
    <mergeCell ref="A1:J1"/>
  </mergeCells>
  <conditionalFormatting sqref="H7:H126">
    <cfRule type="expression" priority="1" dxfId="0">
      <formula>$H7="Matched"</formula>
    </cfRule>
    <cfRule type="expression" priority="2" dxfId="1">
      <formula>AND($H7&lt;&gt;"",$H7&lt;&gt;"Matched")</formula>
    </cfRule>
  </conditionalFormatting>
  <conditionalFormatting sqref="D7:D126">
    <cfRule type="expression" priority="3" dxfId="2">
      <formula>AND($D7&lt;&gt;"",COUNTIF($D$7:$D$126,$D7)&gt;1)</formula>
    </cfRule>
  </conditionalFormatting>
  <conditionalFormatting sqref="F7:F126">
    <cfRule type="expression" priority="4" dxfId="1">
      <formula>AND($A7&lt;&gt;"",$F7=0)</formula>
    </cfRule>
  </conditionalFormatting>
  <dataValidations count="4">
    <dataValidation sqref="B7:B126" showDropDown="0" showInputMessage="0" showErrorMessage="1" allowBlank="0" errorTitle="Invalid facility" error="Select a fictional facility from the available list." type="list">
      <formula1>=$L$4:$L$6</formula1>
    </dataValidation>
    <dataValidation sqref="I7:I126" showDropDown="0" showInputMessage="0" showErrorMessage="1" allowBlank="0" errorTitle="Invalid owner" error="Select a fictional owner from the available list." type="list">
      <formula1>=$M$4:$M$7</formula1>
    </dataValidation>
    <dataValidation sqref="A7:A126 C7:C126" showDropDown="0" showInputMessage="0" showErrorMessage="1" allowBlank="0" errorTitle="Invalid date" error="Enter a valid bank or period date." type="date" operator="between">
      <formula1>DATE(2021,1,1)</formula1>
      <formula2>DATE(2031,12,31)</formula2>
    </dataValidation>
    <dataValidation sqref="F7:F126" showDropDown="0" showInputMessage="0" showErrorMessage="1" allowBlank="0" errorTitle="Invalid amount" error="Enter a signed dollar amount within the available range." type="decimal" operator="between">
      <formula1>-1000000000</formula1>
      <formula2>1000000000</formula2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26"/>
  <sheetViews>
    <sheetView showGridLines="0" zoomScale="7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4" customWidth="1" min="3" max="3"/>
    <col width="13" customWidth="1" min="4" max="4"/>
    <col width="24" customWidth="1" min="5" max="5"/>
    <col width="36" customWidth="1" min="6" max="6"/>
    <col width="15" customWidth="1" min="7" max="7"/>
    <col width="24" customWidth="1" min="8" max="8"/>
    <col width="13" customWidth="1" min="9" max="9"/>
    <col width="22" customWidth="1" min="10" max="10"/>
    <col width="28" customWidth="1" min="11" max="11"/>
    <col width="42" customWidth="1" min="12" max="12"/>
    <col hidden="1" width="13" customWidth="1" min="14" max="14"/>
    <col hidden="1" width="13" customWidth="1" min="15" max="15"/>
  </cols>
  <sheetData>
    <row r="1" ht="26" customHeight="1">
      <c r="A1" s="1" t="inlineStr">
        <is>
          <t>Entered Book Activity</t>
        </is>
      </c>
    </row>
    <row r="2">
      <c r="A2" s="15" t="inlineStr">
        <is>
          <t>Enter signed book activity. Positive amounts increase the book balance; negative amounts decrease it.</t>
        </is>
      </c>
    </row>
    <row r="3">
      <c r="A3" s="15" t="inlineStr">
        <is>
          <t>Without a bank reference, positive amounts are shown as deposits in transit and negative amounts as outstanding payments.</t>
        </is>
      </c>
    </row>
    <row r="4">
      <c r="N4">
        <f>Assumptions!D4</f>
        <v/>
      </c>
      <c r="O4">
        <f>Assumptions!F4</f>
        <v/>
      </c>
    </row>
    <row r="5">
      <c r="N5">
        <f>Assumptions!D5</f>
        <v/>
      </c>
      <c r="O5">
        <f>Assumptions!F5</f>
        <v/>
      </c>
    </row>
    <row r="6" ht="36" customHeight="1">
      <c r="A6" s="2" t="inlineStr">
        <is>
          <t>Book Date</t>
        </is>
      </c>
      <c r="B6" s="2" t="inlineStr">
        <is>
          <t>Facility</t>
        </is>
      </c>
      <c r="C6" s="2" t="inlineStr">
        <is>
          <t>Unit</t>
        </is>
      </c>
      <c r="D6" s="2" t="inlineStr">
        <is>
          <t>Period</t>
        </is>
      </c>
      <c r="E6" s="2" t="inlineStr">
        <is>
          <t>Book Reference</t>
        </is>
      </c>
      <c r="F6" s="2" t="inlineStr">
        <is>
          <t>Description</t>
        </is>
      </c>
      <c r="G6" s="2" t="inlineStr">
        <is>
          <t>Amount</t>
        </is>
      </c>
      <c r="H6" s="2" t="inlineStr">
        <is>
          <t>Bank Reference</t>
        </is>
      </c>
      <c r="I6" s="2" t="inlineStr">
        <is>
          <t>Due Date</t>
        </is>
      </c>
      <c r="J6" s="2" t="inlineStr">
        <is>
          <t>Status</t>
        </is>
      </c>
      <c r="K6" s="2" t="inlineStr">
        <is>
          <t>Owner</t>
        </is>
      </c>
      <c r="L6" s="2" t="inlineStr">
        <is>
          <t>Notes</t>
        </is>
      </c>
      <c r="N6">
        <f>Assumptions!D6</f>
        <v/>
      </c>
      <c r="O6">
        <f>Assumptions!F6</f>
        <v/>
      </c>
    </row>
    <row r="7">
      <c r="A7" s="30" t="n">
        <v>46235</v>
      </c>
      <c r="B7" s="17" t="inlineStr">
        <is>
          <t>Cedar Lantern Storage (Fictional)</t>
        </is>
      </c>
      <c r="C7" s="17" t="inlineStr">
        <is>
          <t>Multiple fictional units</t>
        </is>
      </c>
      <c r="D7" s="30" t="n">
        <v>46265</v>
      </c>
      <c r="E7" s="18" t="inlineStr">
        <is>
          <t>FS-BK-202608-001</t>
        </is>
      </c>
      <c r="F7" s="17" t="inlineStr">
        <is>
          <t>Fictional customer deposit batch</t>
        </is>
      </c>
      <c r="G7" s="31" t="n">
        <v>4800</v>
      </c>
      <c r="H7" s="18" t="inlineStr">
        <is>
          <t>FS-BNK-202608-001</t>
        </is>
      </c>
      <c r="I7" s="30" t="n"/>
      <c r="J7" s="20">
        <f>IF(COUNTA(A7:I7,K7:L7)=0,"",IF(H7="",IF(G7&gt;0,"Deposit in transit",IF(G7&lt;0,"Outstanding payment","Review")),IF(COUNTIF('Bank Statement'!$D$7:$D$126,H7)=0,"Book only / review",IFERROR(IF(ABS(G7-SUMIF('Bank Statement'!$D$7:$D$126,H7,'Bank Statement'!$F$7:$F$126))&lt;=Assumptions!$B$9,"Matched","Amount differs"),"Review"))))</f>
        <v/>
      </c>
      <c r="K7" s="17" t="inlineStr">
        <is>
          <t>Mara Ellison (Fictional)</t>
        </is>
      </c>
      <c r="L7" s="17" t="inlineStr">
        <is>
          <t>Sample matched deposit.</t>
        </is>
      </c>
      <c r="N7">
        <f>Assumptions!D7</f>
        <v/>
      </c>
      <c r="O7">
        <f>Assumptions!F7</f>
        <v/>
      </c>
    </row>
    <row r="8">
      <c r="A8" s="30" t="n">
        <v>46237</v>
      </c>
      <c r="B8" s="17" t="inlineStr">
        <is>
          <t>Cedar Lantern Storage (Fictional)</t>
        </is>
      </c>
      <c r="C8" s="17" t="inlineStr"/>
      <c r="D8" s="30" t="n">
        <v>46265</v>
      </c>
      <c r="E8" s="18" t="inlineStr">
        <is>
          <t>FS-BK-202608-002</t>
        </is>
      </c>
      <c r="F8" s="17" t="inlineStr">
        <is>
          <t>Fictional maintenance vendor payment</t>
        </is>
      </c>
      <c r="G8" s="31" t="n">
        <v>-1250</v>
      </c>
      <c r="H8" s="18" t="inlineStr">
        <is>
          <t>FS-BNK-202608-002</t>
        </is>
      </c>
      <c r="I8" s="30" t="n">
        <v>46237</v>
      </c>
      <c r="J8" s="4">
        <f>IF(COUNTA(A8:I8,K8:L8)=0,"",IF(H8="",IF(G8&gt;0,"Deposit in transit",IF(G8&lt;0,"Outstanding payment","Review")),IF(COUNTIF('Bank Statement'!$D$7:$D$126,H8)=0,"Book only / review",IFERROR(IF(ABS(G8-SUMIF('Bank Statement'!$D$7:$D$126,H8,'Bank Statement'!$F$7:$F$126))&lt;=Assumptions!$B$9,"Matched","Amount differs"),"Review"))))</f>
        <v/>
      </c>
      <c r="K8" s="17" t="inlineStr">
        <is>
          <t>Theo Grant (Fictional)</t>
        </is>
      </c>
      <c r="L8" s="17" t="inlineStr">
        <is>
          <t>Sample matched payment.</t>
        </is>
      </c>
      <c r="N8">
        <f>Assumptions!D8</f>
        <v/>
      </c>
      <c r="O8">
        <f>Assumptions!F8</f>
        <v/>
      </c>
    </row>
    <row r="9">
      <c r="A9" s="30" t="n">
        <v>46239</v>
      </c>
      <c r="B9" s="17" t="inlineStr">
        <is>
          <t>Cedar Lantern Storage (Fictional)</t>
        </is>
      </c>
      <c r="C9" s="17" t="inlineStr">
        <is>
          <t>Multiple fictional units</t>
        </is>
      </c>
      <c r="D9" s="30" t="n">
        <v>46265</v>
      </c>
      <c r="E9" s="18" t="inlineStr">
        <is>
          <t>FS-BK-202608-003</t>
        </is>
      </c>
      <c r="F9" s="17" t="inlineStr">
        <is>
          <t>Fictional customer deposit batch</t>
        </is>
      </c>
      <c r="G9" s="31" t="n">
        <v>3650</v>
      </c>
      <c r="H9" s="18" t="inlineStr">
        <is>
          <t>FS-BNK-202608-003</t>
        </is>
      </c>
      <c r="I9" s="30" t="n"/>
      <c r="J9" s="20">
        <f>IF(COUNTA(A9:I9,K9:L9)=0,"",IF(H9="",IF(G9&gt;0,"Deposit in transit",IF(G9&lt;0,"Outstanding payment","Review")),IF(COUNTIF('Bank Statement'!$D$7:$D$126,H9)=0,"Book only / review",IFERROR(IF(ABS(G9-SUMIF('Bank Statement'!$D$7:$D$126,H9,'Bank Statement'!$F$7:$F$126))&lt;=Assumptions!$B$9,"Matched","Amount differs"),"Review"))))</f>
        <v/>
      </c>
      <c r="K9" s="17" t="inlineStr">
        <is>
          <t>Mara Ellison (Fictional)</t>
        </is>
      </c>
      <c r="L9" s="17" t="inlineStr">
        <is>
          <t>Sample matched deposit.</t>
        </is>
      </c>
      <c r="N9">
        <f>Assumptions!D9</f>
        <v/>
      </c>
      <c r="O9">
        <f>Assumptions!F9</f>
        <v/>
      </c>
    </row>
    <row r="10">
      <c r="A10" s="30" t="n">
        <v>46242</v>
      </c>
      <c r="B10" s="17" t="inlineStr">
        <is>
          <t>Cedar Lantern Storage (Fictional)</t>
        </is>
      </c>
      <c r="C10" s="17" t="inlineStr">
        <is>
          <t>Office</t>
        </is>
      </c>
      <c r="D10" s="30" t="n">
        <v>46265</v>
      </c>
      <c r="E10" s="18" t="inlineStr">
        <is>
          <t>FS-BK-202608-004</t>
        </is>
      </c>
      <c r="F10" s="17" t="inlineStr">
        <is>
          <t>Fictional utility expense</t>
        </is>
      </c>
      <c r="G10" s="31" t="n">
        <v>-620</v>
      </c>
      <c r="H10" s="18" t="inlineStr">
        <is>
          <t>FS-BNK-202608-004</t>
        </is>
      </c>
      <c r="I10" s="30" t="n">
        <v>46242</v>
      </c>
      <c r="J10" s="4">
        <f>IF(COUNTA(A10:I10,K10:L10)=0,"",IF(H10="",IF(G10&gt;0,"Deposit in transit",IF(G10&lt;0,"Outstanding payment","Review")),IF(COUNTIF('Bank Statement'!$D$7:$D$126,H10)=0,"Book only / review",IFERROR(IF(ABS(G10-SUMIF('Bank Statement'!$D$7:$D$126,H10,'Bank Statement'!$F$7:$F$126))&lt;=Assumptions!$B$9,"Matched","Amount differs"),"Review"))))</f>
        <v/>
      </c>
      <c r="K10" s="17" t="inlineStr">
        <is>
          <t>Rina Caldwell (Fictional)</t>
        </is>
      </c>
      <c r="L10" s="17" t="inlineStr">
        <is>
          <t>Sample matched expense.</t>
        </is>
      </c>
      <c r="N10">
        <f>Assumptions!D10</f>
        <v/>
      </c>
      <c r="O10">
        <f>Assumptions!F10</f>
        <v/>
      </c>
    </row>
    <row r="11">
      <c r="A11" s="30" t="n">
        <v>46245</v>
      </c>
      <c r="B11" s="17" t="inlineStr">
        <is>
          <t>Cedar Lantern Storage (Fictional)</t>
        </is>
      </c>
      <c r="C11" s="17" t="inlineStr">
        <is>
          <t>Multiple fictional units</t>
        </is>
      </c>
      <c r="D11" s="30" t="n">
        <v>46265</v>
      </c>
      <c r="E11" s="18" t="inlineStr">
        <is>
          <t>FS-BK-202608-005</t>
        </is>
      </c>
      <c r="F11" s="17" t="inlineStr">
        <is>
          <t>Fictional customer deposit batch</t>
        </is>
      </c>
      <c r="G11" s="31" t="n">
        <v>5100</v>
      </c>
      <c r="H11" s="18" t="inlineStr">
        <is>
          <t>FS-BNK-202608-005</t>
        </is>
      </c>
      <c r="I11" s="30" t="n"/>
      <c r="J11" s="20">
        <f>IF(COUNTA(A11:I11,K11:L11)=0,"",IF(H11="",IF(G11&gt;0,"Deposit in transit",IF(G11&lt;0,"Outstanding payment","Review")),IF(COUNTIF('Bank Statement'!$D$7:$D$126,H11)=0,"Book only / review",IFERROR(IF(ABS(G11-SUMIF('Bank Statement'!$D$7:$D$126,H11,'Bank Statement'!$F$7:$F$126))&lt;=Assumptions!$B$9,"Matched","Amount differs"),"Review"))))</f>
        <v/>
      </c>
      <c r="K11" s="17" t="inlineStr">
        <is>
          <t>Mara Ellison (Fictional)</t>
        </is>
      </c>
      <c r="L11" s="17" t="inlineStr">
        <is>
          <t>Sample matched deposit.</t>
        </is>
      </c>
      <c r="N11">
        <f>Assumptions!D11</f>
        <v/>
      </c>
      <c r="O11">
        <f>Assumptions!F11</f>
        <v/>
      </c>
    </row>
    <row r="12">
      <c r="A12" s="30" t="n">
        <v>46248</v>
      </c>
      <c r="B12" s="17" t="inlineStr">
        <is>
          <t>Cedar Lantern Storage (Fictional)</t>
        </is>
      </c>
      <c r="C12" s="17" t="inlineStr">
        <is>
          <t>Exterior grounds</t>
        </is>
      </c>
      <c r="D12" s="30" t="n">
        <v>46265</v>
      </c>
      <c r="E12" s="18" t="inlineStr">
        <is>
          <t>FS-BK-202608-006</t>
        </is>
      </c>
      <c r="F12" s="17" t="inlineStr">
        <is>
          <t>Fictional landscaping vendor payment</t>
        </is>
      </c>
      <c r="G12" s="31" t="n">
        <v>-1800</v>
      </c>
      <c r="H12" s="18" t="inlineStr">
        <is>
          <t>FS-BNK-202608-006</t>
        </is>
      </c>
      <c r="I12" s="30" t="n">
        <v>46248</v>
      </c>
      <c r="J12" s="4">
        <f>IF(COUNTA(A12:I12,K12:L12)=0,"",IF(H12="",IF(G12&gt;0,"Deposit in transit",IF(G12&lt;0,"Outstanding payment","Review")),IF(COUNTIF('Bank Statement'!$D$7:$D$126,H12)=0,"Book only / review",IFERROR(IF(ABS(G12-SUMIF('Bank Statement'!$D$7:$D$126,H12,'Bank Statement'!$F$7:$F$126))&lt;=Assumptions!$B$9,"Matched","Amount differs"),"Review"))))</f>
        <v/>
      </c>
      <c r="K12" s="17" t="inlineStr">
        <is>
          <t>Theo Grant (Fictional)</t>
        </is>
      </c>
      <c r="L12" s="17" t="inlineStr">
        <is>
          <t>Sample matched payment.</t>
        </is>
      </c>
      <c r="N12">
        <f>Assumptions!D12</f>
        <v/>
      </c>
      <c r="O12">
        <f>Assumptions!F12</f>
        <v/>
      </c>
    </row>
    <row r="13">
      <c r="A13" s="30" t="n">
        <v>46254</v>
      </c>
      <c r="B13" s="17" t="inlineStr">
        <is>
          <t>Cedar Lantern Storage (Fictional)</t>
        </is>
      </c>
      <c r="C13" s="17" t="inlineStr">
        <is>
          <t>Multiple fictional units</t>
        </is>
      </c>
      <c r="D13" s="30" t="n">
        <v>46265</v>
      </c>
      <c r="E13" s="18" t="inlineStr">
        <is>
          <t>FS-BK-202608-007</t>
        </is>
      </c>
      <c r="F13" s="17" t="inlineStr">
        <is>
          <t>Fictional customer deposit batch</t>
        </is>
      </c>
      <c r="G13" s="31" t="n">
        <v>4200</v>
      </c>
      <c r="H13" s="18" t="inlineStr">
        <is>
          <t>FS-BNK-202608-008</t>
        </is>
      </c>
      <c r="I13" s="30" t="n"/>
      <c r="J13" s="20">
        <f>IF(COUNTA(A13:I13,K13:L13)=0,"",IF(H13="",IF(G13&gt;0,"Deposit in transit",IF(G13&lt;0,"Outstanding payment","Review")),IF(COUNTIF('Bank Statement'!$D$7:$D$126,H13)=0,"Book only / review",IFERROR(IF(ABS(G13-SUMIF('Bank Statement'!$D$7:$D$126,H13,'Bank Statement'!$F$7:$F$126))&lt;=Assumptions!$B$9,"Matched","Amount differs"),"Review"))))</f>
        <v/>
      </c>
      <c r="K13" s="17" t="inlineStr">
        <is>
          <t>Mara Ellison (Fictional)</t>
        </is>
      </c>
      <c r="L13" s="17" t="inlineStr">
        <is>
          <t>Sample matched deposit.</t>
        </is>
      </c>
      <c r="N13">
        <f>Assumptions!D13</f>
        <v/>
      </c>
      <c r="O13">
        <f>Assumptions!F13</f>
        <v/>
      </c>
    </row>
    <row r="14">
      <c r="A14" s="30" t="n">
        <v>46257</v>
      </c>
      <c r="B14" s="17" t="inlineStr">
        <is>
          <t>Cedar Lantern Storage (Fictional)</t>
        </is>
      </c>
      <c r="C14" s="17" t="inlineStr">
        <is>
          <t>Office</t>
        </is>
      </c>
      <c r="D14" s="30" t="n">
        <v>46265</v>
      </c>
      <c r="E14" s="18" t="inlineStr">
        <is>
          <t>FS-BK-202608-008</t>
        </is>
      </c>
      <c r="F14" s="17" t="inlineStr">
        <is>
          <t>Fictional insurance vendor payment</t>
        </is>
      </c>
      <c r="G14" s="31" t="n">
        <v>-975</v>
      </c>
      <c r="H14" s="18" t="inlineStr">
        <is>
          <t>FS-BNK-202608-009</t>
        </is>
      </c>
      <c r="I14" s="30" t="n">
        <v>46257</v>
      </c>
      <c r="J14" s="4">
        <f>IF(COUNTA(A14:I14,K14:L14)=0,"",IF(H14="",IF(G14&gt;0,"Deposit in transit",IF(G14&lt;0,"Outstanding payment","Review")),IF(COUNTIF('Bank Statement'!$D$7:$D$126,H14)=0,"Book only / review",IFERROR(IF(ABS(G14-SUMIF('Bank Statement'!$D$7:$D$126,H14,'Bank Statement'!$F$7:$F$126))&lt;=Assumptions!$B$9,"Matched","Amount differs"),"Review"))))</f>
        <v/>
      </c>
      <c r="K14" s="17" t="inlineStr">
        <is>
          <t>Owen Mercer (Fictional)</t>
        </is>
      </c>
      <c r="L14" s="17" t="inlineStr">
        <is>
          <t>Sample matched payment.</t>
        </is>
      </c>
      <c r="N14">
        <f>Assumptions!D14</f>
        <v/>
      </c>
      <c r="O14">
        <f>Assumptions!F14</f>
        <v/>
      </c>
    </row>
    <row r="15">
      <c r="A15" s="30" t="n">
        <v>46264</v>
      </c>
      <c r="B15" s="17" t="inlineStr">
        <is>
          <t>Cedar Lantern Storage (Fictional)</t>
        </is>
      </c>
      <c r="C15" s="17" t="inlineStr">
        <is>
          <t>Multiple fictional units</t>
        </is>
      </c>
      <c r="D15" s="30" t="n">
        <v>46265</v>
      </c>
      <c r="E15" s="18" t="inlineStr">
        <is>
          <t>FS-BK-202608-009</t>
        </is>
      </c>
      <c r="F15" s="17" t="inlineStr">
        <is>
          <t>Fictional customer deposit batch</t>
        </is>
      </c>
      <c r="G15" s="31" t="n">
        <v>3400</v>
      </c>
      <c r="H15" s="18" t="inlineStr">
        <is>
          <t>FS-BNK-202608-010</t>
        </is>
      </c>
      <c r="I15" s="30" t="n"/>
      <c r="J15" s="20">
        <f>IF(COUNTA(A15:I15,K15:L15)=0,"",IF(H15="",IF(G15&gt;0,"Deposit in transit",IF(G15&lt;0,"Outstanding payment","Review")),IF(COUNTIF('Bank Statement'!$D$7:$D$126,H15)=0,"Book only / review",IFERROR(IF(ABS(G15-SUMIF('Bank Statement'!$D$7:$D$126,H15,'Bank Statement'!$F$7:$F$126))&lt;=Assumptions!$B$9,"Matched","Amount differs"),"Review"))))</f>
        <v/>
      </c>
      <c r="K15" s="17" t="inlineStr">
        <is>
          <t>Mara Ellison (Fictional)</t>
        </is>
      </c>
      <c r="L15" s="17" t="inlineStr">
        <is>
          <t>Sample matched period-end deposit.</t>
        </is>
      </c>
      <c r="N15">
        <f>Assumptions!D15</f>
        <v/>
      </c>
      <c r="O15">
        <f>Assumptions!F15</f>
        <v/>
      </c>
    </row>
    <row r="16">
      <c r="A16" s="30" t="n">
        <v>46265</v>
      </c>
      <c r="B16" s="17" t="inlineStr">
        <is>
          <t>Cedar Lantern Storage (Fictional)</t>
        </is>
      </c>
      <c r="C16" s="17" t="inlineStr">
        <is>
          <t>Multiple fictional units</t>
        </is>
      </c>
      <c r="D16" s="30" t="n">
        <v>46265</v>
      </c>
      <c r="E16" s="18" t="inlineStr">
        <is>
          <t>FS-BK-202608-010</t>
        </is>
      </c>
      <c r="F16" s="17" t="inlineStr">
        <is>
          <t>Fictional deposit awaiting statement appearance</t>
        </is>
      </c>
      <c r="G16" s="31" t="n">
        <v>2100</v>
      </c>
      <c r="H16" s="18" t="inlineStr"/>
      <c r="I16" s="30" t="n"/>
      <c r="J16" s="4">
        <f>IF(COUNTA(A16:I16,K16:L16)=0,"",IF(H16="",IF(G16&gt;0,"Deposit in transit",IF(G16&lt;0,"Outstanding payment","Review")),IF(COUNTIF('Bank Statement'!$D$7:$D$126,H16)=0,"Book only / review",IFERROR(IF(ABS(G16-SUMIF('Bank Statement'!$D$7:$D$126,H16,'Bank Statement'!$F$7:$F$126))&lt;=Assumptions!$B$9,"Matched","Amount differs"),"Review"))))</f>
        <v/>
      </c>
      <c r="K16" s="17" t="inlineStr">
        <is>
          <t>Mara Ellison (Fictional)</t>
        </is>
      </c>
      <c r="L16" s="17" t="inlineStr">
        <is>
          <t>Deposit in transit boundary example.</t>
        </is>
      </c>
      <c r="N16">
        <f>Assumptions!D16</f>
        <v/>
      </c>
      <c r="O16">
        <f>Assumptions!F16</f>
        <v/>
      </c>
    </row>
    <row r="17">
      <c r="A17" s="30" t="n">
        <v>46265</v>
      </c>
      <c r="B17" s="17" t="inlineStr">
        <is>
          <t>Cedar Lantern Storage (Fictional)</t>
        </is>
      </c>
      <c r="C17" s="17" t="inlineStr">
        <is>
          <t>Drive aisle lighting</t>
        </is>
      </c>
      <c r="D17" s="30" t="n">
        <v>46265</v>
      </c>
      <c r="E17" s="18" t="inlineStr">
        <is>
          <t>FS-BK-202608-011</t>
        </is>
      </c>
      <c r="F17" s="17" t="inlineStr">
        <is>
          <t>Fictional electrical vendor payment</t>
        </is>
      </c>
      <c r="G17" s="31" t="n">
        <v>-735</v>
      </c>
      <c r="H17" s="18" t="inlineStr"/>
      <c r="I17" s="30" t="n">
        <v>46265</v>
      </c>
      <c r="J17" s="20">
        <f>IF(COUNTA(A17:I17,K17:L17)=0,"",IF(H17="",IF(G17&gt;0,"Deposit in transit",IF(G17&lt;0,"Outstanding payment","Review")),IF(COUNTIF('Bank Statement'!$D$7:$D$126,H17)=0,"Book only / review",IFERROR(IF(ABS(G17-SUMIF('Bank Statement'!$D$7:$D$126,H17,'Bank Statement'!$F$7:$F$126))&lt;=Assumptions!$B$9,"Matched","Amount differs"),"Review"))))</f>
        <v/>
      </c>
      <c r="K17" s="17" t="inlineStr">
        <is>
          <t>Rina Caldwell (Fictional)</t>
        </is>
      </c>
      <c r="L17" s="17" t="inlineStr">
        <is>
          <t>Outstanding payment boundary example.</t>
        </is>
      </c>
      <c r="N17">
        <f>Assumptions!D17</f>
        <v/>
      </c>
      <c r="O17">
        <f>Assumptions!F17</f>
        <v/>
      </c>
    </row>
    <row r="18">
      <c r="A18" s="30" t="n"/>
      <c r="B18" s="17" t="n"/>
      <c r="C18" s="17" t="n"/>
      <c r="D18" s="30" t="n"/>
      <c r="E18" s="18" t="n"/>
      <c r="F18" s="17" t="n"/>
      <c r="G18" s="31" t="n"/>
      <c r="H18" s="18" t="n"/>
      <c r="I18" s="30" t="n"/>
      <c r="J18" s="4">
        <f>IF(COUNTA(A18:I18,K18:L18)=0,"",IF(H18="",IF(G18&gt;0,"Deposit in transit",IF(G18&lt;0,"Outstanding payment","Review")),IF(COUNTIF('Bank Statement'!$D$7:$D$126,H18)=0,"Book only / review",IFERROR(IF(ABS(G18-SUMIF('Bank Statement'!$D$7:$D$126,H18,'Bank Statement'!$F$7:$F$126))&lt;=Assumptions!$B$9,"Matched","Amount differs"),"Review"))))</f>
        <v/>
      </c>
      <c r="K18" s="17" t="n"/>
      <c r="L18" s="17" t="n"/>
      <c r="N18">
        <f>Assumptions!D18</f>
        <v/>
      </c>
      <c r="O18">
        <f>Assumptions!F18</f>
        <v/>
      </c>
    </row>
    <row r="19">
      <c r="A19" s="30" t="n"/>
      <c r="B19" s="17" t="n"/>
      <c r="C19" s="17" t="n"/>
      <c r="D19" s="30" t="n"/>
      <c r="E19" s="18" t="n"/>
      <c r="F19" s="17" t="n"/>
      <c r="G19" s="31" t="n"/>
      <c r="H19" s="18" t="n"/>
      <c r="I19" s="30" t="n"/>
      <c r="J19" s="20">
        <f>IF(COUNTA(A19:I19,K19:L19)=0,"",IF(H19="",IF(G19&gt;0,"Deposit in transit",IF(G19&lt;0,"Outstanding payment","Review")),IF(COUNTIF('Bank Statement'!$D$7:$D$126,H19)=0,"Book only / review",IFERROR(IF(ABS(G19-SUMIF('Bank Statement'!$D$7:$D$126,H19,'Bank Statement'!$F$7:$F$126))&lt;=Assumptions!$B$9,"Matched","Amount differs"),"Review"))))</f>
        <v/>
      </c>
      <c r="K19" s="17" t="n"/>
      <c r="L19" s="17" t="n"/>
      <c r="N19">
        <f>Assumptions!D19</f>
        <v/>
      </c>
      <c r="O19">
        <f>Assumptions!F19</f>
        <v/>
      </c>
    </row>
    <row r="20">
      <c r="A20" s="30" t="n"/>
      <c r="B20" s="17" t="n"/>
      <c r="C20" s="17" t="n"/>
      <c r="D20" s="30" t="n"/>
      <c r="E20" s="18" t="n"/>
      <c r="F20" s="17" t="n"/>
      <c r="G20" s="31" t="n"/>
      <c r="H20" s="18" t="n"/>
      <c r="I20" s="30" t="n"/>
      <c r="J20" s="4">
        <f>IF(COUNTA(A20:I20,K20:L20)=0,"",IF(H20="",IF(G20&gt;0,"Deposit in transit",IF(G20&lt;0,"Outstanding payment","Review")),IF(COUNTIF('Bank Statement'!$D$7:$D$126,H20)=0,"Book only / review",IFERROR(IF(ABS(G20-SUMIF('Bank Statement'!$D$7:$D$126,H20,'Bank Statement'!$F$7:$F$126))&lt;=Assumptions!$B$9,"Matched","Amount differs"),"Review"))))</f>
        <v/>
      </c>
      <c r="K20" s="17" t="n"/>
      <c r="L20" s="17" t="n"/>
      <c r="N20">
        <f>Assumptions!D20</f>
        <v/>
      </c>
      <c r="O20">
        <f>Assumptions!F20</f>
        <v/>
      </c>
    </row>
    <row r="21">
      <c r="A21" s="30" t="n"/>
      <c r="B21" s="17" t="n"/>
      <c r="C21" s="17" t="n"/>
      <c r="D21" s="30" t="n"/>
      <c r="E21" s="18" t="n"/>
      <c r="F21" s="17" t="n"/>
      <c r="G21" s="31" t="n"/>
      <c r="H21" s="18" t="n"/>
      <c r="I21" s="30" t="n"/>
      <c r="J21" s="20">
        <f>IF(COUNTA(A21:I21,K21:L21)=0,"",IF(H21="",IF(G21&gt;0,"Deposit in transit",IF(G21&lt;0,"Outstanding payment","Review")),IF(COUNTIF('Bank Statement'!$D$7:$D$126,H21)=0,"Book only / review",IFERROR(IF(ABS(G21-SUMIF('Bank Statement'!$D$7:$D$126,H21,'Bank Statement'!$F$7:$F$126))&lt;=Assumptions!$B$9,"Matched","Amount differs"),"Review"))))</f>
        <v/>
      </c>
      <c r="K21" s="17" t="n"/>
      <c r="L21" s="17" t="n"/>
      <c r="N21">
        <f>Assumptions!D21</f>
        <v/>
      </c>
      <c r="O21">
        <f>Assumptions!F21</f>
        <v/>
      </c>
    </row>
    <row r="22">
      <c r="A22" s="30" t="n"/>
      <c r="B22" s="17" t="n"/>
      <c r="C22" s="17" t="n"/>
      <c r="D22" s="30" t="n"/>
      <c r="E22" s="18" t="n"/>
      <c r="F22" s="17" t="n"/>
      <c r="G22" s="31" t="n"/>
      <c r="H22" s="18" t="n"/>
      <c r="I22" s="30" t="n"/>
      <c r="J22" s="4">
        <f>IF(COUNTA(A22:I22,K22:L22)=0,"",IF(H22="",IF(G22&gt;0,"Deposit in transit",IF(G22&lt;0,"Outstanding payment","Review")),IF(COUNTIF('Bank Statement'!$D$7:$D$126,H22)=0,"Book only / review",IFERROR(IF(ABS(G22-SUMIF('Bank Statement'!$D$7:$D$126,H22,'Bank Statement'!$F$7:$F$126))&lt;=Assumptions!$B$9,"Matched","Amount differs"),"Review"))))</f>
        <v/>
      </c>
      <c r="K22" s="17" t="n"/>
      <c r="L22" s="17" t="n"/>
      <c r="N22">
        <f>Assumptions!D22</f>
        <v/>
      </c>
      <c r="O22">
        <f>Assumptions!F22</f>
        <v/>
      </c>
    </row>
    <row r="23">
      <c r="A23" s="30" t="n"/>
      <c r="B23" s="17" t="n"/>
      <c r="C23" s="17" t="n"/>
      <c r="D23" s="30" t="n"/>
      <c r="E23" s="18" t="n"/>
      <c r="F23" s="17" t="n"/>
      <c r="G23" s="31" t="n"/>
      <c r="H23" s="18" t="n"/>
      <c r="I23" s="30" t="n"/>
      <c r="J23" s="20">
        <f>IF(COUNTA(A23:I23,K23:L23)=0,"",IF(H23="",IF(G23&gt;0,"Deposit in transit",IF(G23&lt;0,"Outstanding payment","Review")),IF(COUNTIF('Bank Statement'!$D$7:$D$126,H23)=0,"Book only / review",IFERROR(IF(ABS(G23-SUMIF('Bank Statement'!$D$7:$D$126,H23,'Bank Statement'!$F$7:$F$126))&lt;=Assumptions!$B$9,"Matched","Amount differs"),"Review"))))</f>
        <v/>
      </c>
      <c r="K23" s="17" t="n"/>
      <c r="L23" s="17" t="n"/>
      <c r="N23">
        <f>Assumptions!D23</f>
        <v/>
      </c>
      <c r="O23">
        <f>Assumptions!F23</f>
        <v/>
      </c>
    </row>
    <row r="24">
      <c r="A24" s="30" t="n"/>
      <c r="B24" s="17" t="n"/>
      <c r="C24" s="17" t="n"/>
      <c r="D24" s="30" t="n"/>
      <c r="E24" s="18" t="n"/>
      <c r="F24" s="17" t="n"/>
      <c r="G24" s="31" t="n"/>
      <c r="H24" s="18" t="n"/>
      <c r="I24" s="30" t="n"/>
      <c r="J24" s="4">
        <f>IF(COUNTA(A24:I24,K24:L24)=0,"",IF(H24="",IF(G24&gt;0,"Deposit in transit",IF(G24&lt;0,"Outstanding payment","Review")),IF(COUNTIF('Bank Statement'!$D$7:$D$126,H24)=0,"Book only / review",IFERROR(IF(ABS(G24-SUMIF('Bank Statement'!$D$7:$D$126,H24,'Bank Statement'!$F$7:$F$126))&lt;=Assumptions!$B$9,"Matched","Amount differs"),"Review"))))</f>
        <v/>
      </c>
      <c r="K24" s="17" t="n"/>
      <c r="L24" s="17" t="n"/>
      <c r="N24">
        <f>Assumptions!D24</f>
        <v/>
      </c>
      <c r="O24">
        <f>Assumptions!F24</f>
        <v/>
      </c>
    </row>
    <row r="25">
      <c r="A25" s="30" t="n"/>
      <c r="B25" s="17" t="n"/>
      <c r="C25" s="17" t="n"/>
      <c r="D25" s="30" t="n"/>
      <c r="E25" s="18" t="n"/>
      <c r="F25" s="17" t="n"/>
      <c r="G25" s="31" t="n"/>
      <c r="H25" s="18" t="n"/>
      <c r="I25" s="30" t="n"/>
      <c r="J25" s="20">
        <f>IF(COUNTA(A25:I25,K25:L25)=0,"",IF(H25="",IF(G25&gt;0,"Deposit in transit",IF(G25&lt;0,"Outstanding payment","Review")),IF(COUNTIF('Bank Statement'!$D$7:$D$126,H25)=0,"Book only / review",IFERROR(IF(ABS(G25-SUMIF('Bank Statement'!$D$7:$D$126,H25,'Bank Statement'!$F$7:$F$126))&lt;=Assumptions!$B$9,"Matched","Amount differs"),"Review"))))</f>
        <v/>
      </c>
      <c r="K25" s="17" t="n"/>
      <c r="L25" s="17" t="n"/>
      <c r="N25">
        <f>Assumptions!D25</f>
        <v/>
      </c>
      <c r="O25">
        <f>Assumptions!F25</f>
        <v/>
      </c>
    </row>
    <row r="26">
      <c r="A26" s="30" t="n"/>
      <c r="B26" s="17" t="n"/>
      <c r="C26" s="17" t="n"/>
      <c r="D26" s="30" t="n"/>
      <c r="E26" s="18" t="n"/>
      <c r="F26" s="17" t="n"/>
      <c r="G26" s="31" t="n"/>
      <c r="H26" s="18" t="n"/>
      <c r="I26" s="30" t="n"/>
      <c r="J26" s="4">
        <f>IF(COUNTA(A26:I26,K26:L26)=0,"",IF(H26="",IF(G26&gt;0,"Deposit in transit",IF(G26&lt;0,"Outstanding payment","Review")),IF(COUNTIF('Bank Statement'!$D$7:$D$126,H26)=0,"Book only / review",IFERROR(IF(ABS(G26-SUMIF('Bank Statement'!$D$7:$D$126,H26,'Bank Statement'!$F$7:$F$126))&lt;=Assumptions!$B$9,"Matched","Amount differs"),"Review"))))</f>
        <v/>
      </c>
      <c r="K26" s="17" t="n"/>
      <c r="L26" s="17" t="n"/>
      <c r="N26">
        <f>Assumptions!D26</f>
        <v/>
      </c>
      <c r="O26">
        <f>Assumptions!F26</f>
        <v/>
      </c>
    </row>
    <row r="27">
      <c r="A27" s="30" t="n"/>
      <c r="B27" s="17" t="n"/>
      <c r="C27" s="17" t="n"/>
      <c r="D27" s="30" t="n"/>
      <c r="E27" s="18" t="n"/>
      <c r="F27" s="17" t="n"/>
      <c r="G27" s="31" t="n"/>
      <c r="H27" s="18" t="n"/>
      <c r="I27" s="30" t="n"/>
      <c r="J27" s="20">
        <f>IF(COUNTA(A27:I27,K27:L27)=0,"",IF(H27="",IF(G27&gt;0,"Deposit in transit",IF(G27&lt;0,"Outstanding payment","Review")),IF(COUNTIF('Bank Statement'!$D$7:$D$126,H27)=0,"Book only / review",IFERROR(IF(ABS(G27-SUMIF('Bank Statement'!$D$7:$D$126,H27,'Bank Statement'!$F$7:$F$126))&lt;=Assumptions!$B$9,"Matched","Amount differs"),"Review"))))</f>
        <v/>
      </c>
      <c r="K27" s="17" t="n"/>
      <c r="L27" s="17" t="n"/>
      <c r="N27">
        <f>Assumptions!D27</f>
        <v/>
      </c>
      <c r="O27">
        <f>Assumptions!F27</f>
        <v/>
      </c>
    </row>
    <row r="28">
      <c r="A28" s="30" t="n"/>
      <c r="B28" s="17" t="n"/>
      <c r="C28" s="17" t="n"/>
      <c r="D28" s="30" t="n"/>
      <c r="E28" s="18" t="n"/>
      <c r="F28" s="17" t="n"/>
      <c r="G28" s="31" t="n"/>
      <c r="H28" s="18" t="n"/>
      <c r="I28" s="30" t="n"/>
      <c r="J28" s="4">
        <f>IF(COUNTA(A28:I28,K28:L28)=0,"",IF(H28="",IF(G28&gt;0,"Deposit in transit",IF(G28&lt;0,"Outstanding payment","Review")),IF(COUNTIF('Bank Statement'!$D$7:$D$126,H28)=0,"Book only / review",IFERROR(IF(ABS(G28-SUMIF('Bank Statement'!$D$7:$D$126,H28,'Bank Statement'!$F$7:$F$126))&lt;=Assumptions!$B$9,"Matched","Amount differs"),"Review"))))</f>
        <v/>
      </c>
      <c r="K28" s="17" t="n"/>
      <c r="L28" s="17" t="n"/>
      <c r="N28">
        <f>Assumptions!D28</f>
        <v/>
      </c>
      <c r="O28">
        <f>Assumptions!F28</f>
        <v/>
      </c>
    </row>
    <row r="29">
      <c r="A29" s="30" t="n"/>
      <c r="B29" s="17" t="n"/>
      <c r="C29" s="17" t="n"/>
      <c r="D29" s="30" t="n"/>
      <c r="E29" s="18" t="n"/>
      <c r="F29" s="17" t="n"/>
      <c r="G29" s="31" t="n"/>
      <c r="H29" s="18" t="n"/>
      <c r="I29" s="30" t="n"/>
      <c r="J29" s="20">
        <f>IF(COUNTA(A29:I29,K29:L29)=0,"",IF(H29="",IF(G29&gt;0,"Deposit in transit",IF(G29&lt;0,"Outstanding payment","Review")),IF(COUNTIF('Bank Statement'!$D$7:$D$126,H29)=0,"Book only / review",IFERROR(IF(ABS(G29-SUMIF('Bank Statement'!$D$7:$D$126,H29,'Bank Statement'!$F$7:$F$126))&lt;=Assumptions!$B$9,"Matched","Amount differs"),"Review"))))</f>
        <v/>
      </c>
      <c r="K29" s="17" t="n"/>
      <c r="L29" s="17" t="n"/>
      <c r="N29">
        <f>Assumptions!D29</f>
        <v/>
      </c>
      <c r="O29">
        <f>Assumptions!F29</f>
        <v/>
      </c>
    </row>
    <row r="30">
      <c r="A30" s="30" t="n"/>
      <c r="B30" s="17" t="n"/>
      <c r="C30" s="17" t="n"/>
      <c r="D30" s="30" t="n"/>
      <c r="E30" s="18" t="n"/>
      <c r="F30" s="17" t="n"/>
      <c r="G30" s="31" t="n"/>
      <c r="H30" s="18" t="n"/>
      <c r="I30" s="30" t="n"/>
      <c r="J30" s="4">
        <f>IF(COUNTA(A30:I30,K30:L30)=0,"",IF(H30="",IF(G30&gt;0,"Deposit in transit",IF(G30&lt;0,"Outstanding payment","Review")),IF(COUNTIF('Bank Statement'!$D$7:$D$126,H30)=0,"Book only / review",IFERROR(IF(ABS(G30-SUMIF('Bank Statement'!$D$7:$D$126,H30,'Bank Statement'!$F$7:$F$126))&lt;=Assumptions!$B$9,"Matched","Amount differs"),"Review"))))</f>
        <v/>
      </c>
      <c r="K30" s="17" t="n"/>
      <c r="L30" s="17" t="n"/>
      <c r="N30">
        <f>Assumptions!D30</f>
        <v/>
      </c>
      <c r="O30">
        <f>Assumptions!F30</f>
        <v/>
      </c>
    </row>
    <row r="31">
      <c r="A31" s="30" t="n"/>
      <c r="B31" s="17" t="n"/>
      <c r="C31" s="17" t="n"/>
      <c r="D31" s="30" t="n"/>
      <c r="E31" s="18" t="n"/>
      <c r="F31" s="17" t="n"/>
      <c r="G31" s="31" t="n"/>
      <c r="H31" s="18" t="n"/>
      <c r="I31" s="30" t="n"/>
      <c r="J31" s="20">
        <f>IF(COUNTA(A31:I31,K31:L31)=0,"",IF(H31="",IF(G31&gt;0,"Deposit in transit",IF(G31&lt;0,"Outstanding payment","Review")),IF(COUNTIF('Bank Statement'!$D$7:$D$126,H31)=0,"Book only / review",IFERROR(IF(ABS(G31-SUMIF('Bank Statement'!$D$7:$D$126,H31,'Bank Statement'!$F$7:$F$126))&lt;=Assumptions!$B$9,"Matched","Amount differs"),"Review"))))</f>
        <v/>
      </c>
      <c r="K31" s="17" t="n"/>
      <c r="L31" s="17" t="n"/>
      <c r="N31">
        <f>Assumptions!D31</f>
        <v/>
      </c>
      <c r="O31">
        <f>Assumptions!F31</f>
        <v/>
      </c>
    </row>
    <row r="32">
      <c r="A32" s="30" t="n"/>
      <c r="B32" s="17" t="n"/>
      <c r="C32" s="17" t="n"/>
      <c r="D32" s="30" t="n"/>
      <c r="E32" s="18" t="n"/>
      <c r="F32" s="17" t="n"/>
      <c r="G32" s="31" t="n"/>
      <c r="H32" s="18" t="n"/>
      <c r="I32" s="30" t="n"/>
      <c r="J32" s="4">
        <f>IF(COUNTA(A32:I32,K32:L32)=0,"",IF(H32="",IF(G32&gt;0,"Deposit in transit",IF(G32&lt;0,"Outstanding payment","Review")),IF(COUNTIF('Bank Statement'!$D$7:$D$126,H32)=0,"Book only / review",IFERROR(IF(ABS(G32-SUMIF('Bank Statement'!$D$7:$D$126,H32,'Bank Statement'!$F$7:$F$126))&lt;=Assumptions!$B$9,"Matched","Amount differs"),"Review"))))</f>
        <v/>
      </c>
      <c r="K32" s="17" t="n"/>
      <c r="L32" s="17" t="n"/>
      <c r="N32">
        <f>Assumptions!D32</f>
        <v/>
      </c>
      <c r="O32">
        <f>Assumptions!F32</f>
        <v/>
      </c>
    </row>
    <row r="33">
      <c r="A33" s="30" t="n"/>
      <c r="B33" s="17" t="n"/>
      <c r="C33" s="17" t="n"/>
      <c r="D33" s="30" t="n"/>
      <c r="E33" s="18" t="n"/>
      <c r="F33" s="17" t="n"/>
      <c r="G33" s="31" t="n"/>
      <c r="H33" s="18" t="n"/>
      <c r="I33" s="30" t="n"/>
      <c r="J33" s="20">
        <f>IF(COUNTA(A33:I33,K33:L33)=0,"",IF(H33="",IF(G33&gt;0,"Deposit in transit",IF(G33&lt;0,"Outstanding payment","Review")),IF(COUNTIF('Bank Statement'!$D$7:$D$126,H33)=0,"Book only / review",IFERROR(IF(ABS(G33-SUMIF('Bank Statement'!$D$7:$D$126,H33,'Bank Statement'!$F$7:$F$126))&lt;=Assumptions!$B$9,"Matched","Amount differs"),"Review"))))</f>
        <v/>
      </c>
      <c r="K33" s="17" t="n"/>
      <c r="L33" s="17" t="n"/>
      <c r="N33">
        <f>Assumptions!D33</f>
        <v/>
      </c>
      <c r="O33">
        <f>Assumptions!F33</f>
        <v/>
      </c>
    </row>
    <row r="34">
      <c r="A34" s="30" t="n"/>
      <c r="B34" s="17" t="n"/>
      <c r="C34" s="17" t="n"/>
      <c r="D34" s="30" t="n"/>
      <c r="E34" s="18" t="n"/>
      <c r="F34" s="17" t="n"/>
      <c r="G34" s="31" t="n"/>
      <c r="H34" s="18" t="n"/>
      <c r="I34" s="30" t="n"/>
      <c r="J34" s="4">
        <f>IF(COUNTA(A34:I34,K34:L34)=0,"",IF(H34="",IF(G34&gt;0,"Deposit in transit",IF(G34&lt;0,"Outstanding payment","Review")),IF(COUNTIF('Bank Statement'!$D$7:$D$126,H34)=0,"Book only / review",IFERROR(IF(ABS(G34-SUMIF('Bank Statement'!$D$7:$D$126,H34,'Bank Statement'!$F$7:$F$126))&lt;=Assumptions!$B$9,"Matched","Amount differs"),"Review"))))</f>
        <v/>
      </c>
      <c r="K34" s="17" t="n"/>
      <c r="L34" s="17" t="n"/>
      <c r="N34">
        <f>Assumptions!D34</f>
        <v/>
      </c>
      <c r="O34">
        <f>Assumptions!F34</f>
        <v/>
      </c>
    </row>
    <row r="35">
      <c r="A35" s="30" t="n"/>
      <c r="B35" s="17" t="n"/>
      <c r="C35" s="17" t="n"/>
      <c r="D35" s="30" t="n"/>
      <c r="E35" s="18" t="n"/>
      <c r="F35" s="17" t="n"/>
      <c r="G35" s="31" t="n"/>
      <c r="H35" s="18" t="n"/>
      <c r="I35" s="30" t="n"/>
      <c r="J35" s="20">
        <f>IF(COUNTA(A35:I35,K35:L35)=0,"",IF(H35="",IF(G35&gt;0,"Deposit in transit",IF(G35&lt;0,"Outstanding payment","Review")),IF(COUNTIF('Bank Statement'!$D$7:$D$126,H35)=0,"Book only / review",IFERROR(IF(ABS(G35-SUMIF('Bank Statement'!$D$7:$D$126,H35,'Bank Statement'!$F$7:$F$126))&lt;=Assumptions!$B$9,"Matched","Amount differs"),"Review"))))</f>
        <v/>
      </c>
      <c r="K35" s="17" t="n"/>
      <c r="L35" s="17" t="n"/>
      <c r="N35">
        <f>Assumptions!D35</f>
        <v/>
      </c>
      <c r="O35">
        <f>Assumptions!F35</f>
        <v/>
      </c>
    </row>
    <row r="36">
      <c r="A36" s="30" t="n"/>
      <c r="B36" s="17" t="n"/>
      <c r="C36" s="17" t="n"/>
      <c r="D36" s="30" t="n"/>
      <c r="E36" s="18" t="n"/>
      <c r="F36" s="17" t="n"/>
      <c r="G36" s="31" t="n"/>
      <c r="H36" s="18" t="n"/>
      <c r="I36" s="30" t="n"/>
      <c r="J36" s="4">
        <f>IF(COUNTA(A36:I36,K36:L36)=0,"",IF(H36="",IF(G36&gt;0,"Deposit in transit",IF(G36&lt;0,"Outstanding payment","Review")),IF(COUNTIF('Bank Statement'!$D$7:$D$126,H36)=0,"Book only / review",IFERROR(IF(ABS(G36-SUMIF('Bank Statement'!$D$7:$D$126,H36,'Bank Statement'!$F$7:$F$126))&lt;=Assumptions!$B$9,"Matched","Amount differs"),"Review"))))</f>
        <v/>
      </c>
      <c r="K36" s="17" t="n"/>
      <c r="L36" s="17" t="n"/>
      <c r="N36">
        <f>Assumptions!D36</f>
        <v/>
      </c>
      <c r="O36">
        <f>Assumptions!F36</f>
        <v/>
      </c>
    </row>
    <row r="37">
      <c r="A37" s="30" t="n"/>
      <c r="B37" s="17" t="n"/>
      <c r="C37" s="17" t="n"/>
      <c r="D37" s="30" t="n"/>
      <c r="E37" s="18" t="n"/>
      <c r="F37" s="17" t="n"/>
      <c r="G37" s="31" t="n"/>
      <c r="H37" s="18" t="n"/>
      <c r="I37" s="30" t="n"/>
      <c r="J37" s="20">
        <f>IF(COUNTA(A37:I37,K37:L37)=0,"",IF(H37="",IF(G37&gt;0,"Deposit in transit",IF(G37&lt;0,"Outstanding payment","Review")),IF(COUNTIF('Bank Statement'!$D$7:$D$126,H37)=0,"Book only / review",IFERROR(IF(ABS(G37-SUMIF('Bank Statement'!$D$7:$D$126,H37,'Bank Statement'!$F$7:$F$126))&lt;=Assumptions!$B$9,"Matched","Amount differs"),"Review"))))</f>
        <v/>
      </c>
      <c r="K37" s="17" t="n"/>
      <c r="L37" s="17" t="n"/>
      <c r="N37">
        <f>Assumptions!D37</f>
        <v/>
      </c>
      <c r="O37">
        <f>Assumptions!F37</f>
        <v/>
      </c>
    </row>
    <row r="38">
      <c r="A38" s="30" t="n"/>
      <c r="B38" s="17" t="n"/>
      <c r="C38" s="17" t="n"/>
      <c r="D38" s="30" t="n"/>
      <c r="E38" s="18" t="n"/>
      <c r="F38" s="17" t="n"/>
      <c r="G38" s="31" t="n"/>
      <c r="H38" s="18" t="n"/>
      <c r="I38" s="30" t="n"/>
      <c r="J38" s="4">
        <f>IF(COUNTA(A38:I38,K38:L38)=0,"",IF(H38="",IF(G38&gt;0,"Deposit in transit",IF(G38&lt;0,"Outstanding payment","Review")),IF(COUNTIF('Bank Statement'!$D$7:$D$126,H38)=0,"Book only / review",IFERROR(IF(ABS(G38-SUMIF('Bank Statement'!$D$7:$D$126,H38,'Bank Statement'!$F$7:$F$126))&lt;=Assumptions!$B$9,"Matched","Amount differs"),"Review"))))</f>
        <v/>
      </c>
      <c r="K38" s="17" t="n"/>
      <c r="L38" s="17" t="n"/>
      <c r="N38">
        <f>Assumptions!D38</f>
        <v/>
      </c>
      <c r="O38">
        <f>Assumptions!F38</f>
        <v/>
      </c>
    </row>
    <row r="39">
      <c r="A39" s="30" t="n"/>
      <c r="B39" s="17" t="n"/>
      <c r="C39" s="17" t="n"/>
      <c r="D39" s="30" t="n"/>
      <c r="E39" s="18" t="n"/>
      <c r="F39" s="17" t="n"/>
      <c r="G39" s="31" t="n"/>
      <c r="H39" s="18" t="n"/>
      <c r="I39" s="30" t="n"/>
      <c r="J39" s="20">
        <f>IF(COUNTA(A39:I39,K39:L39)=0,"",IF(H39="",IF(G39&gt;0,"Deposit in transit",IF(G39&lt;0,"Outstanding payment","Review")),IF(COUNTIF('Bank Statement'!$D$7:$D$126,H39)=0,"Book only / review",IFERROR(IF(ABS(G39-SUMIF('Bank Statement'!$D$7:$D$126,H39,'Bank Statement'!$F$7:$F$126))&lt;=Assumptions!$B$9,"Matched","Amount differs"),"Review"))))</f>
        <v/>
      </c>
      <c r="K39" s="17" t="n"/>
      <c r="L39" s="17" t="n"/>
      <c r="N39">
        <f>Assumptions!D39</f>
        <v/>
      </c>
      <c r="O39">
        <f>Assumptions!F39</f>
        <v/>
      </c>
    </row>
    <row r="40">
      <c r="A40" s="30" t="n"/>
      <c r="B40" s="17" t="n"/>
      <c r="C40" s="17" t="n"/>
      <c r="D40" s="30" t="n"/>
      <c r="E40" s="18" t="n"/>
      <c r="F40" s="17" t="n"/>
      <c r="G40" s="31" t="n"/>
      <c r="H40" s="18" t="n"/>
      <c r="I40" s="30" t="n"/>
      <c r="J40" s="4">
        <f>IF(COUNTA(A40:I40,K40:L40)=0,"",IF(H40="",IF(G40&gt;0,"Deposit in transit",IF(G40&lt;0,"Outstanding payment","Review")),IF(COUNTIF('Bank Statement'!$D$7:$D$126,H40)=0,"Book only / review",IFERROR(IF(ABS(G40-SUMIF('Bank Statement'!$D$7:$D$126,H40,'Bank Statement'!$F$7:$F$126))&lt;=Assumptions!$B$9,"Matched","Amount differs"),"Review"))))</f>
        <v/>
      </c>
      <c r="K40" s="17" t="n"/>
      <c r="L40" s="17" t="n"/>
      <c r="N40">
        <f>Assumptions!D40</f>
        <v/>
      </c>
      <c r="O40">
        <f>Assumptions!F40</f>
        <v/>
      </c>
    </row>
    <row r="41">
      <c r="A41" s="30" t="n"/>
      <c r="B41" s="17" t="n"/>
      <c r="C41" s="17" t="n"/>
      <c r="D41" s="30" t="n"/>
      <c r="E41" s="18" t="n"/>
      <c r="F41" s="17" t="n"/>
      <c r="G41" s="31" t="n"/>
      <c r="H41" s="18" t="n"/>
      <c r="I41" s="30" t="n"/>
      <c r="J41" s="20">
        <f>IF(COUNTA(A41:I41,K41:L41)=0,"",IF(H41="",IF(G41&gt;0,"Deposit in transit",IF(G41&lt;0,"Outstanding payment","Review")),IF(COUNTIF('Bank Statement'!$D$7:$D$126,H41)=0,"Book only / review",IFERROR(IF(ABS(G41-SUMIF('Bank Statement'!$D$7:$D$126,H41,'Bank Statement'!$F$7:$F$126))&lt;=Assumptions!$B$9,"Matched","Amount differs"),"Review"))))</f>
        <v/>
      </c>
      <c r="K41" s="17" t="n"/>
      <c r="L41" s="17" t="n"/>
      <c r="N41">
        <f>Assumptions!D41</f>
        <v/>
      </c>
      <c r="O41">
        <f>Assumptions!F41</f>
        <v/>
      </c>
    </row>
    <row r="42">
      <c r="A42" s="30" t="n"/>
      <c r="B42" s="17" t="n"/>
      <c r="C42" s="17" t="n"/>
      <c r="D42" s="30" t="n"/>
      <c r="E42" s="18" t="n"/>
      <c r="F42" s="17" t="n"/>
      <c r="G42" s="31" t="n"/>
      <c r="H42" s="18" t="n"/>
      <c r="I42" s="30" t="n"/>
      <c r="J42" s="4">
        <f>IF(COUNTA(A42:I42,K42:L42)=0,"",IF(H42="",IF(G42&gt;0,"Deposit in transit",IF(G42&lt;0,"Outstanding payment","Review")),IF(COUNTIF('Bank Statement'!$D$7:$D$126,H42)=0,"Book only / review",IFERROR(IF(ABS(G42-SUMIF('Bank Statement'!$D$7:$D$126,H42,'Bank Statement'!$F$7:$F$126))&lt;=Assumptions!$B$9,"Matched","Amount differs"),"Review"))))</f>
        <v/>
      </c>
      <c r="K42" s="17" t="n"/>
      <c r="L42" s="17" t="n"/>
      <c r="N42">
        <f>Assumptions!D42</f>
        <v/>
      </c>
      <c r="O42">
        <f>Assumptions!F42</f>
        <v/>
      </c>
    </row>
    <row r="43">
      <c r="A43" s="30" t="n"/>
      <c r="B43" s="17" t="n"/>
      <c r="C43" s="17" t="n"/>
      <c r="D43" s="30" t="n"/>
      <c r="E43" s="18" t="n"/>
      <c r="F43" s="17" t="n"/>
      <c r="G43" s="31" t="n"/>
      <c r="H43" s="18" t="n"/>
      <c r="I43" s="30" t="n"/>
      <c r="J43" s="20">
        <f>IF(COUNTA(A43:I43,K43:L43)=0,"",IF(H43="",IF(G43&gt;0,"Deposit in transit",IF(G43&lt;0,"Outstanding payment","Review")),IF(COUNTIF('Bank Statement'!$D$7:$D$126,H43)=0,"Book only / review",IFERROR(IF(ABS(G43-SUMIF('Bank Statement'!$D$7:$D$126,H43,'Bank Statement'!$F$7:$F$126))&lt;=Assumptions!$B$9,"Matched","Amount differs"),"Review"))))</f>
        <v/>
      </c>
      <c r="K43" s="17" t="n"/>
      <c r="L43" s="17" t="n"/>
      <c r="N43">
        <f>Assumptions!D43</f>
        <v/>
      </c>
      <c r="O43">
        <f>Assumptions!F43</f>
        <v/>
      </c>
    </row>
    <row r="44">
      <c r="A44" s="30" t="n"/>
      <c r="B44" s="17" t="n"/>
      <c r="C44" s="17" t="n"/>
      <c r="D44" s="30" t="n"/>
      <c r="E44" s="18" t="n"/>
      <c r="F44" s="17" t="n"/>
      <c r="G44" s="31" t="n"/>
      <c r="H44" s="18" t="n"/>
      <c r="I44" s="30" t="n"/>
      <c r="J44" s="4">
        <f>IF(COUNTA(A44:I44,K44:L44)=0,"",IF(H44="",IF(G44&gt;0,"Deposit in transit",IF(G44&lt;0,"Outstanding payment","Review")),IF(COUNTIF('Bank Statement'!$D$7:$D$126,H44)=0,"Book only / review",IFERROR(IF(ABS(G44-SUMIF('Bank Statement'!$D$7:$D$126,H44,'Bank Statement'!$F$7:$F$126))&lt;=Assumptions!$B$9,"Matched","Amount differs"),"Review"))))</f>
        <v/>
      </c>
      <c r="K44" s="17" t="n"/>
      <c r="L44" s="17" t="n"/>
      <c r="N44">
        <f>Assumptions!D44</f>
        <v/>
      </c>
      <c r="O44">
        <f>Assumptions!F44</f>
        <v/>
      </c>
    </row>
    <row r="45">
      <c r="A45" s="30" t="n"/>
      <c r="B45" s="17" t="n"/>
      <c r="C45" s="17" t="n"/>
      <c r="D45" s="30" t="n"/>
      <c r="E45" s="18" t="n"/>
      <c r="F45" s="17" t="n"/>
      <c r="G45" s="31" t="n"/>
      <c r="H45" s="18" t="n"/>
      <c r="I45" s="30" t="n"/>
      <c r="J45" s="20">
        <f>IF(COUNTA(A45:I45,K45:L45)=0,"",IF(H45="",IF(G45&gt;0,"Deposit in transit",IF(G45&lt;0,"Outstanding payment","Review")),IF(COUNTIF('Bank Statement'!$D$7:$D$126,H45)=0,"Book only / review",IFERROR(IF(ABS(G45-SUMIF('Bank Statement'!$D$7:$D$126,H45,'Bank Statement'!$F$7:$F$126))&lt;=Assumptions!$B$9,"Matched","Amount differs"),"Review"))))</f>
        <v/>
      </c>
      <c r="K45" s="17" t="n"/>
      <c r="L45" s="17" t="n"/>
      <c r="N45">
        <f>Assumptions!D45</f>
        <v/>
      </c>
      <c r="O45">
        <f>Assumptions!F45</f>
        <v/>
      </c>
    </row>
    <row r="46">
      <c r="A46" s="30" t="n"/>
      <c r="B46" s="17" t="n"/>
      <c r="C46" s="17" t="n"/>
      <c r="D46" s="30" t="n"/>
      <c r="E46" s="18" t="n"/>
      <c r="F46" s="17" t="n"/>
      <c r="G46" s="31" t="n"/>
      <c r="H46" s="18" t="n"/>
      <c r="I46" s="30" t="n"/>
      <c r="J46" s="4">
        <f>IF(COUNTA(A46:I46,K46:L46)=0,"",IF(H46="",IF(G46&gt;0,"Deposit in transit",IF(G46&lt;0,"Outstanding payment","Review")),IF(COUNTIF('Bank Statement'!$D$7:$D$126,H46)=0,"Book only / review",IFERROR(IF(ABS(G46-SUMIF('Bank Statement'!$D$7:$D$126,H46,'Bank Statement'!$F$7:$F$126))&lt;=Assumptions!$B$9,"Matched","Amount differs"),"Review"))))</f>
        <v/>
      </c>
      <c r="K46" s="17" t="n"/>
      <c r="L46" s="17" t="n"/>
      <c r="N46">
        <f>Assumptions!D46</f>
        <v/>
      </c>
      <c r="O46">
        <f>Assumptions!F46</f>
        <v/>
      </c>
    </row>
    <row r="47">
      <c r="A47" s="30" t="n"/>
      <c r="B47" s="17" t="n"/>
      <c r="C47" s="17" t="n"/>
      <c r="D47" s="30" t="n"/>
      <c r="E47" s="18" t="n"/>
      <c r="F47" s="17" t="n"/>
      <c r="G47" s="31" t="n"/>
      <c r="H47" s="18" t="n"/>
      <c r="I47" s="30" t="n"/>
      <c r="J47" s="20">
        <f>IF(COUNTA(A47:I47,K47:L47)=0,"",IF(H47="",IF(G47&gt;0,"Deposit in transit",IF(G47&lt;0,"Outstanding payment","Review")),IF(COUNTIF('Bank Statement'!$D$7:$D$126,H47)=0,"Book only / review",IFERROR(IF(ABS(G47-SUMIF('Bank Statement'!$D$7:$D$126,H47,'Bank Statement'!$F$7:$F$126))&lt;=Assumptions!$B$9,"Matched","Amount differs"),"Review"))))</f>
        <v/>
      </c>
      <c r="K47" s="17" t="n"/>
      <c r="L47" s="17" t="n"/>
      <c r="N47">
        <f>Assumptions!D47</f>
        <v/>
      </c>
      <c r="O47">
        <f>Assumptions!F47</f>
        <v/>
      </c>
    </row>
    <row r="48">
      <c r="A48" s="30" t="n"/>
      <c r="B48" s="17" t="n"/>
      <c r="C48" s="17" t="n"/>
      <c r="D48" s="30" t="n"/>
      <c r="E48" s="18" t="n"/>
      <c r="F48" s="17" t="n"/>
      <c r="G48" s="31" t="n"/>
      <c r="H48" s="18" t="n"/>
      <c r="I48" s="30" t="n"/>
      <c r="J48" s="4">
        <f>IF(COUNTA(A48:I48,K48:L48)=0,"",IF(H48="",IF(G48&gt;0,"Deposit in transit",IF(G48&lt;0,"Outstanding payment","Review")),IF(COUNTIF('Bank Statement'!$D$7:$D$126,H48)=0,"Book only / review",IFERROR(IF(ABS(G48-SUMIF('Bank Statement'!$D$7:$D$126,H48,'Bank Statement'!$F$7:$F$126))&lt;=Assumptions!$B$9,"Matched","Amount differs"),"Review"))))</f>
        <v/>
      </c>
      <c r="K48" s="17" t="n"/>
      <c r="L48" s="17" t="n"/>
      <c r="N48">
        <f>Assumptions!D48</f>
        <v/>
      </c>
      <c r="O48">
        <f>Assumptions!F48</f>
        <v/>
      </c>
    </row>
    <row r="49">
      <c r="A49" s="30" t="n"/>
      <c r="B49" s="17" t="n"/>
      <c r="C49" s="17" t="n"/>
      <c r="D49" s="30" t="n"/>
      <c r="E49" s="18" t="n"/>
      <c r="F49" s="17" t="n"/>
      <c r="G49" s="31" t="n"/>
      <c r="H49" s="18" t="n"/>
      <c r="I49" s="30" t="n"/>
      <c r="J49" s="20">
        <f>IF(COUNTA(A49:I49,K49:L49)=0,"",IF(H49="",IF(G49&gt;0,"Deposit in transit",IF(G49&lt;0,"Outstanding payment","Review")),IF(COUNTIF('Bank Statement'!$D$7:$D$126,H49)=0,"Book only / review",IFERROR(IF(ABS(G49-SUMIF('Bank Statement'!$D$7:$D$126,H49,'Bank Statement'!$F$7:$F$126))&lt;=Assumptions!$B$9,"Matched","Amount differs"),"Review"))))</f>
        <v/>
      </c>
      <c r="K49" s="17" t="n"/>
      <c r="L49" s="17" t="n"/>
      <c r="N49">
        <f>Assumptions!D49</f>
        <v/>
      </c>
      <c r="O49">
        <f>Assumptions!F49</f>
        <v/>
      </c>
    </row>
    <row r="50">
      <c r="A50" s="30" t="n"/>
      <c r="B50" s="17" t="n"/>
      <c r="C50" s="17" t="n"/>
      <c r="D50" s="30" t="n"/>
      <c r="E50" s="18" t="n"/>
      <c r="F50" s="17" t="n"/>
      <c r="G50" s="31" t="n"/>
      <c r="H50" s="18" t="n"/>
      <c r="I50" s="30" t="n"/>
      <c r="J50" s="4">
        <f>IF(COUNTA(A50:I50,K50:L50)=0,"",IF(H50="",IF(G50&gt;0,"Deposit in transit",IF(G50&lt;0,"Outstanding payment","Review")),IF(COUNTIF('Bank Statement'!$D$7:$D$126,H50)=0,"Book only / review",IFERROR(IF(ABS(G50-SUMIF('Bank Statement'!$D$7:$D$126,H50,'Bank Statement'!$F$7:$F$126))&lt;=Assumptions!$B$9,"Matched","Amount differs"),"Review"))))</f>
        <v/>
      </c>
      <c r="K50" s="17" t="n"/>
      <c r="L50" s="17" t="n"/>
      <c r="N50">
        <f>Assumptions!D50</f>
        <v/>
      </c>
      <c r="O50">
        <f>Assumptions!F50</f>
        <v/>
      </c>
    </row>
    <row r="51">
      <c r="A51" s="30" t="n"/>
      <c r="B51" s="17" t="n"/>
      <c r="C51" s="17" t="n"/>
      <c r="D51" s="30" t="n"/>
      <c r="E51" s="18" t="n"/>
      <c r="F51" s="17" t="n"/>
      <c r="G51" s="31" t="n"/>
      <c r="H51" s="18" t="n"/>
      <c r="I51" s="30" t="n"/>
      <c r="J51" s="20">
        <f>IF(COUNTA(A51:I51,K51:L51)=0,"",IF(H51="",IF(G51&gt;0,"Deposit in transit",IF(G51&lt;0,"Outstanding payment","Review")),IF(COUNTIF('Bank Statement'!$D$7:$D$126,H51)=0,"Book only / review",IFERROR(IF(ABS(G51-SUMIF('Bank Statement'!$D$7:$D$126,H51,'Bank Statement'!$F$7:$F$126))&lt;=Assumptions!$B$9,"Matched","Amount differs"),"Review"))))</f>
        <v/>
      </c>
      <c r="K51" s="17" t="n"/>
      <c r="L51" s="17" t="n"/>
      <c r="N51">
        <f>Assumptions!D51</f>
        <v/>
      </c>
      <c r="O51">
        <f>Assumptions!F51</f>
        <v/>
      </c>
    </row>
    <row r="52">
      <c r="A52" s="30" t="n"/>
      <c r="B52" s="17" t="n"/>
      <c r="C52" s="17" t="n"/>
      <c r="D52" s="30" t="n"/>
      <c r="E52" s="18" t="n"/>
      <c r="F52" s="17" t="n"/>
      <c r="G52" s="31" t="n"/>
      <c r="H52" s="18" t="n"/>
      <c r="I52" s="30" t="n"/>
      <c r="J52" s="4">
        <f>IF(COUNTA(A52:I52,K52:L52)=0,"",IF(H52="",IF(G52&gt;0,"Deposit in transit",IF(G52&lt;0,"Outstanding payment","Review")),IF(COUNTIF('Bank Statement'!$D$7:$D$126,H52)=0,"Book only / review",IFERROR(IF(ABS(G52-SUMIF('Bank Statement'!$D$7:$D$126,H52,'Bank Statement'!$F$7:$F$126))&lt;=Assumptions!$B$9,"Matched","Amount differs"),"Review"))))</f>
        <v/>
      </c>
      <c r="K52" s="17" t="n"/>
      <c r="L52" s="17" t="n"/>
      <c r="N52">
        <f>Assumptions!D52</f>
        <v/>
      </c>
      <c r="O52">
        <f>Assumptions!F52</f>
        <v/>
      </c>
    </row>
    <row r="53">
      <c r="A53" s="30" t="n"/>
      <c r="B53" s="17" t="n"/>
      <c r="C53" s="17" t="n"/>
      <c r="D53" s="30" t="n"/>
      <c r="E53" s="18" t="n"/>
      <c r="F53" s="17" t="n"/>
      <c r="G53" s="31" t="n"/>
      <c r="H53" s="18" t="n"/>
      <c r="I53" s="30" t="n"/>
      <c r="J53" s="20">
        <f>IF(COUNTA(A53:I53,K53:L53)=0,"",IF(H53="",IF(G53&gt;0,"Deposit in transit",IF(G53&lt;0,"Outstanding payment","Review")),IF(COUNTIF('Bank Statement'!$D$7:$D$126,H53)=0,"Book only / review",IFERROR(IF(ABS(G53-SUMIF('Bank Statement'!$D$7:$D$126,H53,'Bank Statement'!$F$7:$F$126))&lt;=Assumptions!$B$9,"Matched","Amount differs"),"Review"))))</f>
        <v/>
      </c>
      <c r="K53" s="17" t="n"/>
      <c r="L53" s="17" t="n"/>
      <c r="N53">
        <f>Assumptions!D53</f>
        <v/>
      </c>
      <c r="O53">
        <f>Assumptions!F53</f>
        <v/>
      </c>
    </row>
    <row r="54">
      <c r="A54" s="30" t="n"/>
      <c r="B54" s="17" t="n"/>
      <c r="C54" s="17" t="n"/>
      <c r="D54" s="30" t="n"/>
      <c r="E54" s="18" t="n"/>
      <c r="F54" s="17" t="n"/>
      <c r="G54" s="31" t="n"/>
      <c r="H54" s="18" t="n"/>
      <c r="I54" s="30" t="n"/>
      <c r="J54" s="4">
        <f>IF(COUNTA(A54:I54,K54:L54)=0,"",IF(H54="",IF(G54&gt;0,"Deposit in transit",IF(G54&lt;0,"Outstanding payment","Review")),IF(COUNTIF('Bank Statement'!$D$7:$D$126,H54)=0,"Book only / review",IFERROR(IF(ABS(G54-SUMIF('Bank Statement'!$D$7:$D$126,H54,'Bank Statement'!$F$7:$F$126))&lt;=Assumptions!$B$9,"Matched","Amount differs"),"Review"))))</f>
        <v/>
      </c>
      <c r="K54" s="17" t="n"/>
      <c r="L54" s="17" t="n"/>
      <c r="N54">
        <f>Assumptions!D54</f>
        <v/>
      </c>
      <c r="O54">
        <f>Assumptions!F54</f>
        <v/>
      </c>
    </row>
    <row r="55">
      <c r="A55" s="30" t="n"/>
      <c r="B55" s="17" t="n"/>
      <c r="C55" s="17" t="n"/>
      <c r="D55" s="30" t="n"/>
      <c r="E55" s="18" t="n"/>
      <c r="F55" s="17" t="n"/>
      <c r="G55" s="31" t="n"/>
      <c r="H55" s="18" t="n"/>
      <c r="I55" s="30" t="n"/>
      <c r="J55" s="20">
        <f>IF(COUNTA(A55:I55,K55:L55)=0,"",IF(H55="",IF(G55&gt;0,"Deposit in transit",IF(G55&lt;0,"Outstanding payment","Review")),IF(COUNTIF('Bank Statement'!$D$7:$D$126,H55)=0,"Book only / review",IFERROR(IF(ABS(G55-SUMIF('Bank Statement'!$D$7:$D$126,H55,'Bank Statement'!$F$7:$F$126))&lt;=Assumptions!$B$9,"Matched","Amount differs"),"Review"))))</f>
        <v/>
      </c>
      <c r="K55" s="17" t="n"/>
      <c r="L55" s="17" t="n"/>
      <c r="N55">
        <f>Assumptions!D55</f>
        <v/>
      </c>
      <c r="O55">
        <f>Assumptions!F55</f>
        <v/>
      </c>
    </row>
    <row r="56">
      <c r="A56" s="30" t="n"/>
      <c r="B56" s="17" t="n"/>
      <c r="C56" s="17" t="n"/>
      <c r="D56" s="30" t="n"/>
      <c r="E56" s="18" t="n"/>
      <c r="F56" s="17" t="n"/>
      <c r="G56" s="31" t="n"/>
      <c r="H56" s="18" t="n"/>
      <c r="I56" s="30" t="n"/>
      <c r="J56" s="4">
        <f>IF(COUNTA(A56:I56,K56:L56)=0,"",IF(H56="",IF(G56&gt;0,"Deposit in transit",IF(G56&lt;0,"Outstanding payment","Review")),IF(COUNTIF('Bank Statement'!$D$7:$D$126,H56)=0,"Book only / review",IFERROR(IF(ABS(G56-SUMIF('Bank Statement'!$D$7:$D$126,H56,'Bank Statement'!$F$7:$F$126))&lt;=Assumptions!$B$9,"Matched","Amount differs"),"Review"))))</f>
        <v/>
      </c>
      <c r="K56" s="17" t="n"/>
      <c r="L56" s="17" t="n"/>
      <c r="N56">
        <f>Assumptions!D56</f>
        <v/>
      </c>
      <c r="O56">
        <f>Assumptions!F56</f>
        <v/>
      </c>
    </row>
    <row r="57">
      <c r="A57" s="30" t="n"/>
      <c r="B57" s="17" t="n"/>
      <c r="C57" s="17" t="n"/>
      <c r="D57" s="30" t="n"/>
      <c r="E57" s="18" t="n"/>
      <c r="F57" s="17" t="n"/>
      <c r="G57" s="31" t="n"/>
      <c r="H57" s="18" t="n"/>
      <c r="I57" s="30" t="n"/>
      <c r="J57" s="20">
        <f>IF(COUNTA(A57:I57,K57:L57)=0,"",IF(H57="",IF(G57&gt;0,"Deposit in transit",IF(G57&lt;0,"Outstanding payment","Review")),IF(COUNTIF('Bank Statement'!$D$7:$D$126,H57)=0,"Book only / review",IFERROR(IF(ABS(G57-SUMIF('Bank Statement'!$D$7:$D$126,H57,'Bank Statement'!$F$7:$F$126))&lt;=Assumptions!$B$9,"Matched","Amount differs"),"Review"))))</f>
        <v/>
      </c>
      <c r="K57" s="17" t="n"/>
      <c r="L57" s="17" t="n"/>
      <c r="N57">
        <f>Assumptions!D57</f>
        <v/>
      </c>
      <c r="O57">
        <f>Assumptions!F57</f>
        <v/>
      </c>
    </row>
    <row r="58">
      <c r="A58" s="30" t="n"/>
      <c r="B58" s="17" t="n"/>
      <c r="C58" s="17" t="n"/>
      <c r="D58" s="30" t="n"/>
      <c r="E58" s="18" t="n"/>
      <c r="F58" s="17" t="n"/>
      <c r="G58" s="31" t="n"/>
      <c r="H58" s="18" t="n"/>
      <c r="I58" s="30" t="n"/>
      <c r="J58" s="4">
        <f>IF(COUNTA(A58:I58,K58:L58)=0,"",IF(H58="",IF(G58&gt;0,"Deposit in transit",IF(G58&lt;0,"Outstanding payment","Review")),IF(COUNTIF('Bank Statement'!$D$7:$D$126,H58)=0,"Book only / review",IFERROR(IF(ABS(G58-SUMIF('Bank Statement'!$D$7:$D$126,H58,'Bank Statement'!$F$7:$F$126))&lt;=Assumptions!$B$9,"Matched","Amount differs"),"Review"))))</f>
        <v/>
      </c>
      <c r="K58" s="17" t="n"/>
      <c r="L58" s="17" t="n"/>
      <c r="N58">
        <f>Assumptions!D58</f>
        <v/>
      </c>
      <c r="O58">
        <f>Assumptions!F58</f>
        <v/>
      </c>
    </row>
    <row r="59">
      <c r="A59" s="30" t="n"/>
      <c r="B59" s="17" t="n"/>
      <c r="C59" s="17" t="n"/>
      <c r="D59" s="30" t="n"/>
      <c r="E59" s="18" t="n"/>
      <c r="F59" s="17" t="n"/>
      <c r="G59" s="31" t="n"/>
      <c r="H59" s="18" t="n"/>
      <c r="I59" s="30" t="n"/>
      <c r="J59" s="20">
        <f>IF(COUNTA(A59:I59,K59:L59)=0,"",IF(H59="",IF(G59&gt;0,"Deposit in transit",IF(G59&lt;0,"Outstanding payment","Review")),IF(COUNTIF('Bank Statement'!$D$7:$D$126,H59)=0,"Book only / review",IFERROR(IF(ABS(G59-SUMIF('Bank Statement'!$D$7:$D$126,H59,'Bank Statement'!$F$7:$F$126))&lt;=Assumptions!$B$9,"Matched","Amount differs"),"Review"))))</f>
        <v/>
      </c>
      <c r="K59" s="17" t="n"/>
      <c r="L59" s="17" t="n"/>
      <c r="N59">
        <f>Assumptions!D59</f>
        <v/>
      </c>
      <c r="O59">
        <f>Assumptions!F59</f>
        <v/>
      </c>
    </row>
    <row r="60">
      <c r="A60" s="30" t="n"/>
      <c r="B60" s="17" t="n"/>
      <c r="C60" s="17" t="n"/>
      <c r="D60" s="30" t="n"/>
      <c r="E60" s="18" t="n"/>
      <c r="F60" s="17" t="n"/>
      <c r="G60" s="31" t="n"/>
      <c r="H60" s="18" t="n"/>
      <c r="I60" s="30" t="n"/>
      <c r="J60" s="4">
        <f>IF(COUNTA(A60:I60,K60:L60)=0,"",IF(H60="",IF(G60&gt;0,"Deposit in transit",IF(G60&lt;0,"Outstanding payment","Review")),IF(COUNTIF('Bank Statement'!$D$7:$D$126,H60)=0,"Book only / review",IFERROR(IF(ABS(G60-SUMIF('Bank Statement'!$D$7:$D$126,H60,'Bank Statement'!$F$7:$F$126))&lt;=Assumptions!$B$9,"Matched","Amount differs"),"Review"))))</f>
        <v/>
      </c>
      <c r="K60" s="17" t="n"/>
      <c r="L60" s="17" t="n"/>
      <c r="N60">
        <f>Assumptions!D60</f>
        <v/>
      </c>
      <c r="O60">
        <f>Assumptions!F60</f>
        <v/>
      </c>
    </row>
    <row r="61">
      <c r="A61" s="30" t="n"/>
      <c r="B61" s="17" t="n"/>
      <c r="C61" s="17" t="n"/>
      <c r="D61" s="30" t="n"/>
      <c r="E61" s="18" t="n"/>
      <c r="F61" s="17" t="n"/>
      <c r="G61" s="31" t="n"/>
      <c r="H61" s="18" t="n"/>
      <c r="I61" s="30" t="n"/>
      <c r="J61" s="20">
        <f>IF(COUNTA(A61:I61,K61:L61)=0,"",IF(H61="",IF(G61&gt;0,"Deposit in transit",IF(G61&lt;0,"Outstanding payment","Review")),IF(COUNTIF('Bank Statement'!$D$7:$D$126,H61)=0,"Book only / review",IFERROR(IF(ABS(G61-SUMIF('Bank Statement'!$D$7:$D$126,H61,'Bank Statement'!$F$7:$F$126))&lt;=Assumptions!$B$9,"Matched","Amount differs"),"Review"))))</f>
        <v/>
      </c>
      <c r="K61" s="17" t="n"/>
      <c r="L61" s="17" t="n"/>
      <c r="N61">
        <f>Assumptions!D61</f>
        <v/>
      </c>
      <c r="O61">
        <f>Assumptions!F61</f>
        <v/>
      </c>
    </row>
    <row r="62">
      <c r="A62" s="30" t="n"/>
      <c r="B62" s="17" t="n"/>
      <c r="C62" s="17" t="n"/>
      <c r="D62" s="30" t="n"/>
      <c r="E62" s="18" t="n"/>
      <c r="F62" s="17" t="n"/>
      <c r="G62" s="31" t="n"/>
      <c r="H62" s="18" t="n"/>
      <c r="I62" s="30" t="n"/>
      <c r="J62" s="4">
        <f>IF(COUNTA(A62:I62,K62:L62)=0,"",IF(H62="",IF(G62&gt;0,"Deposit in transit",IF(G62&lt;0,"Outstanding payment","Review")),IF(COUNTIF('Bank Statement'!$D$7:$D$126,H62)=0,"Book only / review",IFERROR(IF(ABS(G62-SUMIF('Bank Statement'!$D$7:$D$126,H62,'Bank Statement'!$F$7:$F$126))&lt;=Assumptions!$B$9,"Matched","Amount differs"),"Review"))))</f>
        <v/>
      </c>
      <c r="K62" s="17" t="n"/>
      <c r="L62" s="17" t="n"/>
      <c r="N62">
        <f>Assumptions!D62</f>
        <v/>
      </c>
      <c r="O62">
        <f>Assumptions!F62</f>
        <v/>
      </c>
    </row>
    <row r="63">
      <c r="A63" s="30" t="n"/>
      <c r="B63" s="17" t="n"/>
      <c r="C63" s="17" t="n"/>
      <c r="D63" s="30" t="n"/>
      <c r="E63" s="18" t="n"/>
      <c r="F63" s="17" t="n"/>
      <c r="G63" s="31" t="n"/>
      <c r="H63" s="18" t="n"/>
      <c r="I63" s="30" t="n"/>
      <c r="J63" s="20">
        <f>IF(COUNTA(A63:I63,K63:L63)=0,"",IF(H63="",IF(G63&gt;0,"Deposit in transit",IF(G63&lt;0,"Outstanding payment","Review")),IF(COUNTIF('Bank Statement'!$D$7:$D$126,H63)=0,"Book only / review",IFERROR(IF(ABS(G63-SUMIF('Bank Statement'!$D$7:$D$126,H63,'Bank Statement'!$F$7:$F$126))&lt;=Assumptions!$B$9,"Matched","Amount differs"),"Review"))))</f>
        <v/>
      </c>
      <c r="K63" s="17" t="n"/>
      <c r="L63" s="17" t="n"/>
      <c r="N63">
        <f>Assumptions!D63</f>
        <v/>
      </c>
      <c r="O63">
        <f>Assumptions!F63</f>
        <v/>
      </c>
    </row>
    <row r="64">
      <c r="A64" s="30" t="n"/>
      <c r="B64" s="17" t="n"/>
      <c r="C64" s="17" t="n"/>
      <c r="D64" s="30" t="n"/>
      <c r="E64" s="18" t="n"/>
      <c r="F64" s="17" t="n"/>
      <c r="G64" s="31" t="n"/>
      <c r="H64" s="18" t="n"/>
      <c r="I64" s="30" t="n"/>
      <c r="J64" s="4">
        <f>IF(COUNTA(A64:I64,K64:L64)=0,"",IF(H64="",IF(G64&gt;0,"Deposit in transit",IF(G64&lt;0,"Outstanding payment","Review")),IF(COUNTIF('Bank Statement'!$D$7:$D$126,H64)=0,"Book only / review",IFERROR(IF(ABS(G64-SUMIF('Bank Statement'!$D$7:$D$126,H64,'Bank Statement'!$F$7:$F$126))&lt;=Assumptions!$B$9,"Matched","Amount differs"),"Review"))))</f>
        <v/>
      </c>
      <c r="K64" s="17" t="n"/>
      <c r="L64" s="17" t="n"/>
      <c r="N64">
        <f>Assumptions!D64</f>
        <v/>
      </c>
      <c r="O64">
        <f>Assumptions!F64</f>
        <v/>
      </c>
    </row>
    <row r="65">
      <c r="A65" s="30" t="n"/>
      <c r="B65" s="17" t="n"/>
      <c r="C65" s="17" t="n"/>
      <c r="D65" s="30" t="n"/>
      <c r="E65" s="18" t="n"/>
      <c r="F65" s="17" t="n"/>
      <c r="G65" s="31" t="n"/>
      <c r="H65" s="18" t="n"/>
      <c r="I65" s="30" t="n"/>
      <c r="J65" s="20">
        <f>IF(COUNTA(A65:I65,K65:L65)=0,"",IF(H65="",IF(G65&gt;0,"Deposit in transit",IF(G65&lt;0,"Outstanding payment","Review")),IF(COUNTIF('Bank Statement'!$D$7:$D$126,H65)=0,"Book only / review",IFERROR(IF(ABS(G65-SUMIF('Bank Statement'!$D$7:$D$126,H65,'Bank Statement'!$F$7:$F$126))&lt;=Assumptions!$B$9,"Matched","Amount differs"),"Review"))))</f>
        <v/>
      </c>
      <c r="K65" s="17" t="n"/>
      <c r="L65" s="17" t="n"/>
      <c r="N65">
        <f>Assumptions!D65</f>
        <v/>
      </c>
      <c r="O65">
        <f>Assumptions!F65</f>
        <v/>
      </c>
    </row>
    <row r="66">
      <c r="A66" s="30" t="n"/>
      <c r="B66" s="17" t="n"/>
      <c r="C66" s="17" t="n"/>
      <c r="D66" s="30" t="n"/>
      <c r="E66" s="18" t="n"/>
      <c r="F66" s="17" t="n"/>
      <c r="G66" s="31" t="n"/>
      <c r="H66" s="18" t="n"/>
      <c r="I66" s="30" t="n"/>
      <c r="J66" s="4">
        <f>IF(COUNTA(A66:I66,K66:L66)=0,"",IF(H66="",IF(G66&gt;0,"Deposit in transit",IF(G66&lt;0,"Outstanding payment","Review")),IF(COUNTIF('Bank Statement'!$D$7:$D$126,H66)=0,"Book only / review",IFERROR(IF(ABS(G66-SUMIF('Bank Statement'!$D$7:$D$126,H66,'Bank Statement'!$F$7:$F$126))&lt;=Assumptions!$B$9,"Matched","Amount differs"),"Review"))))</f>
        <v/>
      </c>
      <c r="K66" s="17" t="n"/>
      <c r="L66" s="17" t="n"/>
      <c r="N66">
        <f>Assumptions!D66</f>
        <v/>
      </c>
      <c r="O66">
        <f>Assumptions!F66</f>
        <v/>
      </c>
    </row>
    <row r="67">
      <c r="A67" s="30" t="n"/>
      <c r="B67" s="17" t="n"/>
      <c r="C67" s="17" t="n"/>
      <c r="D67" s="30" t="n"/>
      <c r="E67" s="18" t="n"/>
      <c r="F67" s="17" t="n"/>
      <c r="G67" s="31" t="n"/>
      <c r="H67" s="18" t="n"/>
      <c r="I67" s="30" t="n"/>
      <c r="J67" s="20">
        <f>IF(COUNTA(A67:I67,K67:L67)=0,"",IF(H67="",IF(G67&gt;0,"Deposit in transit",IF(G67&lt;0,"Outstanding payment","Review")),IF(COUNTIF('Bank Statement'!$D$7:$D$126,H67)=0,"Book only / review",IFERROR(IF(ABS(G67-SUMIF('Bank Statement'!$D$7:$D$126,H67,'Bank Statement'!$F$7:$F$126))&lt;=Assumptions!$B$9,"Matched","Amount differs"),"Review"))))</f>
        <v/>
      </c>
      <c r="K67" s="17" t="n"/>
      <c r="L67" s="17" t="n"/>
      <c r="N67">
        <f>Assumptions!D67</f>
        <v/>
      </c>
      <c r="O67">
        <f>Assumptions!F67</f>
        <v/>
      </c>
    </row>
    <row r="68">
      <c r="A68" s="30" t="n"/>
      <c r="B68" s="17" t="n"/>
      <c r="C68" s="17" t="n"/>
      <c r="D68" s="30" t="n"/>
      <c r="E68" s="18" t="n"/>
      <c r="F68" s="17" t="n"/>
      <c r="G68" s="31" t="n"/>
      <c r="H68" s="18" t="n"/>
      <c r="I68" s="30" t="n"/>
      <c r="J68" s="4">
        <f>IF(COUNTA(A68:I68,K68:L68)=0,"",IF(H68="",IF(G68&gt;0,"Deposit in transit",IF(G68&lt;0,"Outstanding payment","Review")),IF(COUNTIF('Bank Statement'!$D$7:$D$126,H68)=0,"Book only / review",IFERROR(IF(ABS(G68-SUMIF('Bank Statement'!$D$7:$D$126,H68,'Bank Statement'!$F$7:$F$126))&lt;=Assumptions!$B$9,"Matched","Amount differs"),"Review"))))</f>
        <v/>
      </c>
      <c r="K68" s="17" t="n"/>
      <c r="L68" s="17" t="n"/>
      <c r="N68">
        <f>Assumptions!D68</f>
        <v/>
      </c>
      <c r="O68">
        <f>Assumptions!F68</f>
        <v/>
      </c>
    </row>
    <row r="69">
      <c r="A69" s="30" t="n"/>
      <c r="B69" s="17" t="n"/>
      <c r="C69" s="17" t="n"/>
      <c r="D69" s="30" t="n"/>
      <c r="E69" s="18" t="n"/>
      <c r="F69" s="17" t="n"/>
      <c r="G69" s="31" t="n"/>
      <c r="H69" s="18" t="n"/>
      <c r="I69" s="30" t="n"/>
      <c r="J69" s="20">
        <f>IF(COUNTA(A69:I69,K69:L69)=0,"",IF(H69="",IF(G69&gt;0,"Deposit in transit",IF(G69&lt;0,"Outstanding payment","Review")),IF(COUNTIF('Bank Statement'!$D$7:$D$126,H69)=0,"Book only / review",IFERROR(IF(ABS(G69-SUMIF('Bank Statement'!$D$7:$D$126,H69,'Bank Statement'!$F$7:$F$126))&lt;=Assumptions!$B$9,"Matched","Amount differs"),"Review"))))</f>
        <v/>
      </c>
      <c r="K69" s="17" t="n"/>
      <c r="L69" s="17" t="n"/>
      <c r="N69">
        <f>Assumptions!D69</f>
        <v/>
      </c>
      <c r="O69">
        <f>Assumptions!F69</f>
        <v/>
      </c>
    </row>
    <row r="70">
      <c r="A70" s="30" t="n"/>
      <c r="B70" s="17" t="n"/>
      <c r="C70" s="17" t="n"/>
      <c r="D70" s="30" t="n"/>
      <c r="E70" s="18" t="n"/>
      <c r="F70" s="17" t="n"/>
      <c r="G70" s="31" t="n"/>
      <c r="H70" s="18" t="n"/>
      <c r="I70" s="30" t="n"/>
      <c r="J70" s="4">
        <f>IF(COUNTA(A70:I70,K70:L70)=0,"",IF(H70="",IF(G70&gt;0,"Deposit in transit",IF(G70&lt;0,"Outstanding payment","Review")),IF(COUNTIF('Bank Statement'!$D$7:$D$126,H70)=0,"Book only / review",IFERROR(IF(ABS(G70-SUMIF('Bank Statement'!$D$7:$D$126,H70,'Bank Statement'!$F$7:$F$126))&lt;=Assumptions!$B$9,"Matched","Amount differs"),"Review"))))</f>
        <v/>
      </c>
      <c r="K70" s="17" t="n"/>
      <c r="L70" s="17" t="n"/>
      <c r="N70">
        <f>Assumptions!D70</f>
        <v/>
      </c>
      <c r="O70">
        <f>Assumptions!F70</f>
        <v/>
      </c>
    </row>
    <row r="71">
      <c r="A71" s="30" t="n"/>
      <c r="B71" s="17" t="n"/>
      <c r="C71" s="17" t="n"/>
      <c r="D71" s="30" t="n"/>
      <c r="E71" s="18" t="n"/>
      <c r="F71" s="17" t="n"/>
      <c r="G71" s="31" t="n"/>
      <c r="H71" s="18" t="n"/>
      <c r="I71" s="30" t="n"/>
      <c r="J71" s="20">
        <f>IF(COUNTA(A71:I71,K71:L71)=0,"",IF(H71="",IF(G71&gt;0,"Deposit in transit",IF(G71&lt;0,"Outstanding payment","Review")),IF(COUNTIF('Bank Statement'!$D$7:$D$126,H71)=0,"Book only / review",IFERROR(IF(ABS(G71-SUMIF('Bank Statement'!$D$7:$D$126,H71,'Bank Statement'!$F$7:$F$126))&lt;=Assumptions!$B$9,"Matched","Amount differs"),"Review"))))</f>
        <v/>
      </c>
      <c r="K71" s="17" t="n"/>
      <c r="L71" s="17" t="n"/>
      <c r="N71">
        <f>Assumptions!D71</f>
        <v/>
      </c>
      <c r="O71">
        <f>Assumptions!F71</f>
        <v/>
      </c>
    </row>
    <row r="72">
      <c r="A72" s="30" t="n"/>
      <c r="B72" s="17" t="n"/>
      <c r="C72" s="17" t="n"/>
      <c r="D72" s="30" t="n"/>
      <c r="E72" s="18" t="n"/>
      <c r="F72" s="17" t="n"/>
      <c r="G72" s="31" t="n"/>
      <c r="H72" s="18" t="n"/>
      <c r="I72" s="30" t="n"/>
      <c r="J72" s="4">
        <f>IF(COUNTA(A72:I72,K72:L72)=0,"",IF(H72="",IF(G72&gt;0,"Deposit in transit",IF(G72&lt;0,"Outstanding payment","Review")),IF(COUNTIF('Bank Statement'!$D$7:$D$126,H72)=0,"Book only / review",IFERROR(IF(ABS(G72-SUMIF('Bank Statement'!$D$7:$D$126,H72,'Bank Statement'!$F$7:$F$126))&lt;=Assumptions!$B$9,"Matched","Amount differs"),"Review"))))</f>
        <v/>
      </c>
      <c r="K72" s="17" t="n"/>
      <c r="L72" s="17" t="n"/>
      <c r="N72">
        <f>Assumptions!D72</f>
        <v/>
      </c>
      <c r="O72">
        <f>Assumptions!F72</f>
        <v/>
      </c>
    </row>
    <row r="73">
      <c r="A73" s="30" t="n"/>
      <c r="B73" s="17" t="n"/>
      <c r="C73" s="17" t="n"/>
      <c r="D73" s="30" t="n"/>
      <c r="E73" s="18" t="n"/>
      <c r="F73" s="17" t="n"/>
      <c r="G73" s="31" t="n"/>
      <c r="H73" s="18" t="n"/>
      <c r="I73" s="30" t="n"/>
      <c r="J73" s="20">
        <f>IF(COUNTA(A73:I73,K73:L73)=0,"",IF(H73="",IF(G73&gt;0,"Deposit in transit",IF(G73&lt;0,"Outstanding payment","Review")),IF(COUNTIF('Bank Statement'!$D$7:$D$126,H73)=0,"Book only / review",IFERROR(IF(ABS(G73-SUMIF('Bank Statement'!$D$7:$D$126,H73,'Bank Statement'!$F$7:$F$126))&lt;=Assumptions!$B$9,"Matched","Amount differs"),"Review"))))</f>
        <v/>
      </c>
      <c r="K73" s="17" t="n"/>
      <c r="L73" s="17" t="n"/>
      <c r="N73">
        <f>Assumptions!D73</f>
        <v/>
      </c>
      <c r="O73">
        <f>Assumptions!F73</f>
        <v/>
      </c>
    </row>
    <row r="74">
      <c r="A74" s="30" t="n"/>
      <c r="B74" s="17" t="n"/>
      <c r="C74" s="17" t="n"/>
      <c r="D74" s="30" t="n"/>
      <c r="E74" s="18" t="n"/>
      <c r="F74" s="17" t="n"/>
      <c r="G74" s="31" t="n"/>
      <c r="H74" s="18" t="n"/>
      <c r="I74" s="30" t="n"/>
      <c r="J74" s="4">
        <f>IF(COUNTA(A74:I74,K74:L74)=0,"",IF(H74="",IF(G74&gt;0,"Deposit in transit",IF(G74&lt;0,"Outstanding payment","Review")),IF(COUNTIF('Bank Statement'!$D$7:$D$126,H74)=0,"Book only / review",IFERROR(IF(ABS(G74-SUMIF('Bank Statement'!$D$7:$D$126,H74,'Bank Statement'!$F$7:$F$126))&lt;=Assumptions!$B$9,"Matched","Amount differs"),"Review"))))</f>
        <v/>
      </c>
      <c r="K74" s="17" t="n"/>
      <c r="L74" s="17" t="n"/>
      <c r="N74">
        <f>Assumptions!D74</f>
        <v/>
      </c>
      <c r="O74">
        <f>Assumptions!F74</f>
        <v/>
      </c>
    </row>
    <row r="75">
      <c r="A75" s="30" t="n"/>
      <c r="B75" s="17" t="n"/>
      <c r="C75" s="17" t="n"/>
      <c r="D75" s="30" t="n"/>
      <c r="E75" s="18" t="n"/>
      <c r="F75" s="17" t="n"/>
      <c r="G75" s="31" t="n"/>
      <c r="H75" s="18" t="n"/>
      <c r="I75" s="30" t="n"/>
      <c r="J75" s="20">
        <f>IF(COUNTA(A75:I75,K75:L75)=0,"",IF(H75="",IF(G75&gt;0,"Deposit in transit",IF(G75&lt;0,"Outstanding payment","Review")),IF(COUNTIF('Bank Statement'!$D$7:$D$126,H75)=0,"Book only / review",IFERROR(IF(ABS(G75-SUMIF('Bank Statement'!$D$7:$D$126,H75,'Bank Statement'!$F$7:$F$126))&lt;=Assumptions!$B$9,"Matched","Amount differs"),"Review"))))</f>
        <v/>
      </c>
      <c r="K75" s="17" t="n"/>
      <c r="L75" s="17" t="n"/>
      <c r="N75">
        <f>Assumptions!D75</f>
        <v/>
      </c>
      <c r="O75">
        <f>Assumptions!F75</f>
        <v/>
      </c>
    </row>
    <row r="76">
      <c r="A76" s="30" t="n"/>
      <c r="B76" s="17" t="n"/>
      <c r="C76" s="17" t="n"/>
      <c r="D76" s="30" t="n"/>
      <c r="E76" s="18" t="n"/>
      <c r="F76" s="17" t="n"/>
      <c r="G76" s="31" t="n"/>
      <c r="H76" s="18" t="n"/>
      <c r="I76" s="30" t="n"/>
      <c r="J76" s="4">
        <f>IF(COUNTA(A76:I76,K76:L76)=0,"",IF(H76="",IF(G76&gt;0,"Deposit in transit",IF(G76&lt;0,"Outstanding payment","Review")),IF(COUNTIF('Bank Statement'!$D$7:$D$126,H76)=0,"Book only / review",IFERROR(IF(ABS(G76-SUMIF('Bank Statement'!$D$7:$D$126,H76,'Bank Statement'!$F$7:$F$126))&lt;=Assumptions!$B$9,"Matched","Amount differs"),"Review"))))</f>
        <v/>
      </c>
      <c r="K76" s="17" t="n"/>
      <c r="L76" s="17" t="n"/>
      <c r="N76">
        <f>Assumptions!D76</f>
        <v/>
      </c>
      <c r="O76">
        <f>Assumptions!F76</f>
        <v/>
      </c>
    </row>
    <row r="77">
      <c r="A77" s="30" t="n"/>
      <c r="B77" s="17" t="n"/>
      <c r="C77" s="17" t="n"/>
      <c r="D77" s="30" t="n"/>
      <c r="E77" s="18" t="n"/>
      <c r="F77" s="17" t="n"/>
      <c r="G77" s="31" t="n"/>
      <c r="H77" s="18" t="n"/>
      <c r="I77" s="30" t="n"/>
      <c r="J77" s="20">
        <f>IF(COUNTA(A77:I77,K77:L77)=0,"",IF(H77="",IF(G77&gt;0,"Deposit in transit",IF(G77&lt;0,"Outstanding payment","Review")),IF(COUNTIF('Bank Statement'!$D$7:$D$126,H77)=0,"Book only / review",IFERROR(IF(ABS(G77-SUMIF('Bank Statement'!$D$7:$D$126,H77,'Bank Statement'!$F$7:$F$126))&lt;=Assumptions!$B$9,"Matched","Amount differs"),"Review"))))</f>
        <v/>
      </c>
      <c r="K77" s="17" t="n"/>
      <c r="L77" s="17" t="n"/>
      <c r="N77">
        <f>Assumptions!D77</f>
        <v/>
      </c>
      <c r="O77">
        <f>Assumptions!F77</f>
        <v/>
      </c>
    </row>
    <row r="78">
      <c r="A78" s="30" t="n"/>
      <c r="B78" s="17" t="n"/>
      <c r="C78" s="17" t="n"/>
      <c r="D78" s="30" t="n"/>
      <c r="E78" s="18" t="n"/>
      <c r="F78" s="17" t="n"/>
      <c r="G78" s="31" t="n"/>
      <c r="H78" s="18" t="n"/>
      <c r="I78" s="30" t="n"/>
      <c r="J78" s="4">
        <f>IF(COUNTA(A78:I78,K78:L78)=0,"",IF(H78="",IF(G78&gt;0,"Deposit in transit",IF(G78&lt;0,"Outstanding payment","Review")),IF(COUNTIF('Bank Statement'!$D$7:$D$126,H78)=0,"Book only / review",IFERROR(IF(ABS(G78-SUMIF('Bank Statement'!$D$7:$D$126,H78,'Bank Statement'!$F$7:$F$126))&lt;=Assumptions!$B$9,"Matched","Amount differs"),"Review"))))</f>
        <v/>
      </c>
      <c r="K78" s="17" t="n"/>
      <c r="L78" s="17" t="n"/>
      <c r="N78">
        <f>Assumptions!D78</f>
        <v/>
      </c>
      <c r="O78">
        <f>Assumptions!F78</f>
        <v/>
      </c>
    </row>
    <row r="79">
      <c r="A79" s="30" t="n"/>
      <c r="B79" s="17" t="n"/>
      <c r="C79" s="17" t="n"/>
      <c r="D79" s="30" t="n"/>
      <c r="E79" s="18" t="n"/>
      <c r="F79" s="17" t="n"/>
      <c r="G79" s="31" t="n"/>
      <c r="H79" s="18" t="n"/>
      <c r="I79" s="30" t="n"/>
      <c r="J79" s="20">
        <f>IF(COUNTA(A79:I79,K79:L79)=0,"",IF(H79="",IF(G79&gt;0,"Deposit in transit",IF(G79&lt;0,"Outstanding payment","Review")),IF(COUNTIF('Bank Statement'!$D$7:$D$126,H79)=0,"Book only / review",IFERROR(IF(ABS(G79-SUMIF('Bank Statement'!$D$7:$D$126,H79,'Bank Statement'!$F$7:$F$126))&lt;=Assumptions!$B$9,"Matched","Amount differs"),"Review"))))</f>
        <v/>
      </c>
      <c r="K79" s="17" t="n"/>
      <c r="L79" s="17" t="n"/>
      <c r="N79">
        <f>Assumptions!D79</f>
        <v/>
      </c>
      <c r="O79">
        <f>Assumptions!F79</f>
        <v/>
      </c>
    </row>
    <row r="80">
      <c r="A80" s="30" t="n"/>
      <c r="B80" s="17" t="n"/>
      <c r="C80" s="17" t="n"/>
      <c r="D80" s="30" t="n"/>
      <c r="E80" s="18" t="n"/>
      <c r="F80" s="17" t="n"/>
      <c r="G80" s="31" t="n"/>
      <c r="H80" s="18" t="n"/>
      <c r="I80" s="30" t="n"/>
      <c r="J80" s="4">
        <f>IF(COUNTA(A80:I80,K80:L80)=0,"",IF(H80="",IF(G80&gt;0,"Deposit in transit",IF(G80&lt;0,"Outstanding payment","Review")),IF(COUNTIF('Bank Statement'!$D$7:$D$126,H80)=0,"Book only / review",IFERROR(IF(ABS(G80-SUMIF('Bank Statement'!$D$7:$D$126,H80,'Bank Statement'!$F$7:$F$126))&lt;=Assumptions!$B$9,"Matched","Amount differs"),"Review"))))</f>
        <v/>
      </c>
      <c r="K80" s="17" t="n"/>
      <c r="L80" s="17" t="n"/>
      <c r="N80">
        <f>Assumptions!D80</f>
        <v/>
      </c>
      <c r="O80">
        <f>Assumptions!F80</f>
        <v/>
      </c>
    </row>
    <row r="81">
      <c r="A81" s="30" t="n"/>
      <c r="B81" s="17" t="n"/>
      <c r="C81" s="17" t="n"/>
      <c r="D81" s="30" t="n"/>
      <c r="E81" s="18" t="n"/>
      <c r="F81" s="17" t="n"/>
      <c r="G81" s="31" t="n"/>
      <c r="H81" s="18" t="n"/>
      <c r="I81" s="30" t="n"/>
      <c r="J81" s="20">
        <f>IF(COUNTA(A81:I81,K81:L81)=0,"",IF(H81="",IF(G81&gt;0,"Deposit in transit",IF(G81&lt;0,"Outstanding payment","Review")),IF(COUNTIF('Bank Statement'!$D$7:$D$126,H81)=0,"Book only / review",IFERROR(IF(ABS(G81-SUMIF('Bank Statement'!$D$7:$D$126,H81,'Bank Statement'!$F$7:$F$126))&lt;=Assumptions!$B$9,"Matched","Amount differs"),"Review"))))</f>
        <v/>
      </c>
      <c r="K81" s="17" t="n"/>
      <c r="L81" s="17" t="n"/>
      <c r="N81">
        <f>Assumptions!D81</f>
        <v/>
      </c>
      <c r="O81">
        <f>Assumptions!F81</f>
        <v/>
      </c>
    </row>
    <row r="82">
      <c r="A82" s="30" t="n"/>
      <c r="B82" s="17" t="n"/>
      <c r="C82" s="17" t="n"/>
      <c r="D82" s="30" t="n"/>
      <c r="E82" s="18" t="n"/>
      <c r="F82" s="17" t="n"/>
      <c r="G82" s="31" t="n"/>
      <c r="H82" s="18" t="n"/>
      <c r="I82" s="30" t="n"/>
      <c r="J82" s="4">
        <f>IF(COUNTA(A82:I82,K82:L82)=0,"",IF(H82="",IF(G82&gt;0,"Deposit in transit",IF(G82&lt;0,"Outstanding payment","Review")),IF(COUNTIF('Bank Statement'!$D$7:$D$126,H82)=0,"Book only / review",IFERROR(IF(ABS(G82-SUMIF('Bank Statement'!$D$7:$D$126,H82,'Bank Statement'!$F$7:$F$126))&lt;=Assumptions!$B$9,"Matched","Amount differs"),"Review"))))</f>
        <v/>
      </c>
      <c r="K82" s="17" t="n"/>
      <c r="L82" s="17" t="n"/>
      <c r="N82">
        <f>Assumptions!D82</f>
        <v/>
      </c>
      <c r="O82">
        <f>Assumptions!F82</f>
        <v/>
      </c>
    </row>
    <row r="83">
      <c r="A83" s="30" t="n"/>
      <c r="B83" s="17" t="n"/>
      <c r="C83" s="17" t="n"/>
      <c r="D83" s="30" t="n"/>
      <c r="E83" s="18" t="n"/>
      <c r="F83" s="17" t="n"/>
      <c r="G83" s="31" t="n"/>
      <c r="H83" s="18" t="n"/>
      <c r="I83" s="30" t="n"/>
      <c r="J83" s="20">
        <f>IF(COUNTA(A83:I83,K83:L83)=0,"",IF(H83="",IF(G83&gt;0,"Deposit in transit",IF(G83&lt;0,"Outstanding payment","Review")),IF(COUNTIF('Bank Statement'!$D$7:$D$126,H83)=0,"Book only / review",IFERROR(IF(ABS(G83-SUMIF('Bank Statement'!$D$7:$D$126,H83,'Bank Statement'!$F$7:$F$126))&lt;=Assumptions!$B$9,"Matched","Amount differs"),"Review"))))</f>
        <v/>
      </c>
      <c r="K83" s="17" t="n"/>
      <c r="L83" s="17" t="n"/>
      <c r="N83">
        <f>Assumptions!D83</f>
        <v/>
      </c>
      <c r="O83">
        <f>Assumptions!F83</f>
        <v/>
      </c>
    </row>
    <row r="84">
      <c r="A84" s="30" t="n"/>
      <c r="B84" s="17" t="n"/>
      <c r="C84" s="17" t="n"/>
      <c r="D84" s="30" t="n"/>
      <c r="E84" s="18" t="n"/>
      <c r="F84" s="17" t="n"/>
      <c r="G84" s="31" t="n"/>
      <c r="H84" s="18" t="n"/>
      <c r="I84" s="30" t="n"/>
      <c r="J84" s="4">
        <f>IF(COUNTA(A84:I84,K84:L84)=0,"",IF(H84="",IF(G84&gt;0,"Deposit in transit",IF(G84&lt;0,"Outstanding payment","Review")),IF(COUNTIF('Bank Statement'!$D$7:$D$126,H84)=0,"Book only / review",IFERROR(IF(ABS(G84-SUMIF('Bank Statement'!$D$7:$D$126,H84,'Bank Statement'!$F$7:$F$126))&lt;=Assumptions!$B$9,"Matched","Amount differs"),"Review"))))</f>
        <v/>
      </c>
      <c r="K84" s="17" t="n"/>
      <c r="L84" s="17" t="n"/>
      <c r="N84">
        <f>Assumptions!D84</f>
        <v/>
      </c>
      <c r="O84">
        <f>Assumptions!F84</f>
        <v/>
      </c>
    </row>
    <row r="85">
      <c r="A85" s="30" t="n"/>
      <c r="B85" s="17" t="n"/>
      <c r="C85" s="17" t="n"/>
      <c r="D85" s="30" t="n"/>
      <c r="E85" s="18" t="n"/>
      <c r="F85" s="17" t="n"/>
      <c r="G85" s="31" t="n"/>
      <c r="H85" s="18" t="n"/>
      <c r="I85" s="30" t="n"/>
      <c r="J85" s="20">
        <f>IF(COUNTA(A85:I85,K85:L85)=0,"",IF(H85="",IF(G85&gt;0,"Deposit in transit",IF(G85&lt;0,"Outstanding payment","Review")),IF(COUNTIF('Bank Statement'!$D$7:$D$126,H85)=0,"Book only / review",IFERROR(IF(ABS(G85-SUMIF('Bank Statement'!$D$7:$D$126,H85,'Bank Statement'!$F$7:$F$126))&lt;=Assumptions!$B$9,"Matched","Amount differs"),"Review"))))</f>
        <v/>
      </c>
      <c r="K85" s="17" t="n"/>
      <c r="L85" s="17" t="n"/>
      <c r="N85">
        <f>Assumptions!D85</f>
        <v/>
      </c>
      <c r="O85">
        <f>Assumptions!F85</f>
        <v/>
      </c>
    </row>
    <row r="86">
      <c r="A86" s="30" t="n"/>
      <c r="B86" s="17" t="n"/>
      <c r="C86" s="17" t="n"/>
      <c r="D86" s="30" t="n"/>
      <c r="E86" s="18" t="n"/>
      <c r="F86" s="17" t="n"/>
      <c r="G86" s="31" t="n"/>
      <c r="H86" s="18" t="n"/>
      <c r="I86" s="30" t="n"/>
      <c r="J86" s="4">
        <f>IF(COUNTA(A86:I86,K86:L86)=0,"",IF(H86="",IF(G86&gt;0,"Deposit in transit",IF(G86&lt;0,"Outstanding payment","Review")),IF(COUNTIF('Bank Statement'!$D$7:$D$126,H86)=0,"Book only / review",IFERROR(IF(ABS(G86-SUMIF('Bank Statement'!$D$7:$D$126,H86,'Bank Statement'!$F$7:$F$126))&lt;=Assumptions!$B$9,"Matched","Amount differs"),"Review"))))</f>
        <v/>
      </c>
      <c r="K86" s="17" t="n"/>
      <c r="L86" s="17" t="n"/>
      <c r="N86">
        <f>Assumptions!D86</f>
        <v/>
      </c>
      <c r="O86">
        <f>Assumptions!F86</f>
        <v/>
      </c>
    </row>
    <row r="87">
      <c r="A87" s="30" t="n"/>
      <c r="B87" s="17" t="n"/>
      <c r="C87" s="17" t="n"/>
      <c r="D87" s="30" t="n"/>
      <c r="E87" s="18" t="n"/>
      <c r="F87" s="17" t="n"/>
      <c r="G87" s="31" t="n"/>
      <c r="H87" s="18" t="n"/>
      <c r="I87" s="30" t="n"/>
      <c r="J87" s="20">
        <f>IF(COUNTA(A87:I87,K87:L87)=0,"",IF(H87="",IF(G87&gt;0,"Deposit in transit",IF(G87&lt;0,"Outstanding payment","Review")),IF(COUNTIF('Bank Statement'!$D$7:$D$126,H87)=0,"Book only / review",IFERROR(IF(ABS(G87-SUMIF('Bank Statement'!$D$7:$D$126,H87,'Bank Statement'!$F$7:$F$126))&lt;=Assumptions!$B$9,"Matched","Amount differs"),"Review"))))</f>
        <v/>
      </c>
      <c r="K87" s="17" t="n"/>
      <c r="L87" s="17" t="n"/>
      <c r="N87">
        <f>Assumptions!D87</f>
        <v/>
      </c>
      <c r="O87">
        <f>Assumptions!F87</f>
        <v/>
      </c>
    </row>
    <row r="88">
      <c r="A88" s="30" t="n"/>
      <c r="B88" s="17" t="n"/>
      <c r="C88" s="17" t="n"/>
      <c r="D88" s="30" t="n"/>
      <c r="E88" s="18" t="n"/>
      <c r="F88" s="17" t="n"/>
      <c r="G88" s="31" t="n"/>
      <c r="H88" s="18" t="n"/>
      <c r="I88" s="30" t="n"/>
      <c r="J88" s="4">
        <f>IF(COUNTA(A88:I88,K88:L88)=0,"",IF(H88="",IF(G88&gt;0,"Deposit in transit",IF(G88&lt;0,"Outstanding payment","Review")),IF(COUNTIF('Bank Statement'!$D$7:$D$126,H88)=0,"Book only / review",IFERROR(IF(ABS(G88-SUMIF('Bank Statement'!$D$7:$D$126,H88,'Bank Statement'!$F$7:$F$126))&lt;=Assumptions!$B$9,"Matched","Amount differs"),"Review"))))</f>
        <v/>
      </c>
      <c r="K88" s="17" t="n"/>
      <c r="L88" s="17" t="n"/>
      <c r="N88">
        <f>Assumptions!D88</f>
        <v/>
      </c>
      <c r="O88">
        <f>Assumptions!F88</f>
        <v/>
      </c>
    </row>
    <row r="89">
      <c r="A89" s="30" t="n"/>
      <c r="B89" s="17" t="n"/>
      <c r="C89" s="17" t="n"/>
      <c r="D89" s="30" t="n"/>
      <c r="E89" s="18" t="n"/>
      <c r="F89" s="17" t="n"/>
      <c r="G89" s="31" t="n"/>
      <c r="H89" s="18" t="n"/>
      <c r="I89" s="30" t="n"/>
      <c r="J89" s="20">
        <f>IF(COUNTA(A89:I89,K89:L89)=0,"",IF(H89="",IF(G89&gt;0,"Deposit in transit",IF(G89&lt;0,"Outstanding payment","Review")),IF(COUNTIF('Bank Statement'!$D$7:$D$126,H89)=0,"Book only / review",IFERROR(IF(ABS(G89-SUMIF('Bank Statement'!$D$7:$D$126,H89,'Bank Statement'!$F$7:$F$126))&lt;=Assumptions!$B$9,"Matched","Amount differs"),"Review"))))</f>
        <v/>
      </c>
      <c r="K89" s="17" t="n"/>
      <c r="L89" s="17" t="n"/>
      <c r="N89">
        <f>Assumptions!D89</f>
        <v/>
      </c>
      <c r="O89">
        <f>Assumptions!F89</f>
        <v/>
      </c>
    </row>
    <row r="90">
      <c r="A90" s="30" t="n"/>
      <c r="B90" s="17" t="n"/>
      <c r="C90" s="17" t="n"/>
      <c r="D90" s="30" t="n"/>
      <c r="E90" s="18" t="n"/>
      <c r="F90" s="17" t="n"/>
      <c r="G90" s="31" t="n"/>
      <c r="H90" s="18" t="n"/>
      <c r="I90" s="30" t="n"/>
      <c r="J90" s="4">
        <f>IF(COUNTA(A90:I90,K90:L90)=0,"",IF(H90="",IF(G90&gt;0,"Deposit in transit",IF(G90&lt;0,"Outstanding payment","Review")),IF(COUNTIF('Bank Statement'!$D$7:$D$126,H90)=0,"Book only / review",IFERROR(IF(ABS(G90-SUMIF('Bank Statement'!$D$7:$D$126,H90,'Bank Statement'!$F$7:$F$126))&lt;=Assumptions!$B$9,"Matched","Amount differs"),"Review"))))</f>
        <v/>
      </c>
      <c r="K90" s="17" t="n"/>
      <c r="L90" s="17" t="n"/>
      <c r="N90">
        <f>Assumptions!D90</f>
        <v/>
      </c>
      <c r="O90">
        <f>Assumptions!F90</f>
        <v/>
      </c>
    </row>
    <row r="91">
      <c r="A91" s="30" t="n"/>
      <c r="B91" s="17" t="n"/>
      <c r="C91" s="17" t="n"/>
      <c r="D91" s="30" t="n"/>
      <c r="E91" s="18" t="n"/>
      <c r="F91" s="17" t="n"/>
      <c r="G91" s="31" t="n"/>
      <c r="H91" s="18" t="n"/>
      <c r="I91" s="30" t="n"/>
      <c r="J91" s="20">
        <f>IF(COUNTA(A91:I91,K91:L91)=0,"",IF(H91="",IF(G91&gt;0,"Deposit in transit",IF(G91&lt;0,"Outstanding payment","Review")),IF(COUNTIF('Bank Statement'!$D$7:$D$126,H91)=0,"Book only / review",IFERROR(IF(ABS(G91-SUMIF('Bank Statement'!$D$7:$D$126,H91,'Bank Statement'!$F$7:$F$126))&lt;=Assumptions!$B$9,"Matched","Amount differs"),"Review"))))</f>
        <v/>
      </c>
      <c r="K91" s="17" t="n"/>
      <c r="L91" s="17" t="n"/>
      <c r="N91">
        <f>Assumptions!D91</f>
        <v/>
      </c>
      <c r="O91">
        <f>Assumptions!F91</f>
        <v/>
      </c>
    </row>
    <row r="92">
      <c r="A92" s="30" t="n"/>
      <c r="B92" s="17" t="n"/>
      <c r="C92" s="17" t="n"/>
      <c r="D92" s="30" t="n"/>
      <c r="E92" s="18" t="n"/>
      <c r="F92" s="17" t="n"/>
      <c r="G92" s="31" t="n"/>
      <c r="H92" s="18" t="n"/>
      <c r="I92" s="30" t="n"/>
      <c r="J92" s="4">
        <f>IF(COUNTA(A92:I92,K92:L92)=0,"",IF(H92="",IF(G92&gt;0,"Deposit in transit",IF(G92&lt;0,"Outstanding payment","Review")),IF(COUNTIF('Bank Statement'!$D$7:$D$126,H92)=0,"Book only / review",IFERROR(IF(ABS(G92-SUMIF('Bank Statement'!$D$7:$D$126,H92,'Bank Statement'!$F$7:$F$126))&lt;=Assumptions!$B$9,"Matched","Amount differs"),"Review"))))</f>
        <v/>
      </c>
      <c r="K92" s="17" t="n"/>
      <c r="L92" s="17" t="n"/>
      <c r="N92">
        <f>Assumptions!D92</f>
        <v/>
      </c>
      <c r="O92">
        <f>Assumptions!F92</f>
        <v/>
      </c>
    </row>
    <row r="93">
      <c r="A93" s="30" t="n"/>
      <c r="B93" s="17" t="n"/>
      <c r="C93" s="17" t="n"/>
      <c r="D93" s="30" t="n"/>
      <c r="E93" s="18" t="n"/>
      <c r="F93" s="17" t="n"/>
      <c r="G93" s="31" t="n"/>
      <c r="H93" s="18" t="n"/>
      <c r="I93" s="30" t="n"/>
      <c r="J93" s="20">
        <f>IF(COUNTA(A93:I93,K93:L93)=0,"",IF(H93="",IF(G93&gt;0,"Deposit in transit",IF(G93&lt;0,"Outstanding payment","Review")),IF(COUNTIF('Bank Statement'!$D$7:$D$126,H93)=0,"Book only / review",IFERROR(IF(ABS(G93-SUMIF('Bank Statement'!$D$7:$D$126,H93,'Bank Statement'!$F$7:$F$126))&lt;=Assumptions!$B$9,"Matched","Amount differs"),"Review"))))</f>
        <v/>
      </c>
      <c r="K93" s="17" t="n"/>
      <c r="L93" s="17" t="n"/>
      <c r="N93">
        <f>Assumptions!D93</f>
        <v/>
      </c>
      <c r="O93">
        <f>Assumptions!F93</f>
        <v/>
      </c>
    </row>
    <row r="94">
      <c r="A94" s="30" t="n"/>
      <c r="B94" s="17" t="n"/>
      <c r="C94" s="17" t="n"/>
      <c r="D94" s="30" t="n"/>
      <c r="E94" s="18" t="n"/>
      <c r="F94" s="17" t="n"/>
      <c r="G94" s="31" t="n"/>
      <c r="H94" s="18" t="n"/>
      <c r="I94" s="30" t="n"/>
      <c r="J94" s="4">
        <f>IF(COUNTA(A94:I94,K94:L94)=0,"",IF(H94="",IF(G94&gt;0,"Deposit in transit",IF(G94&lt;0,"Outstanding payment","Review")),IF(COUNTIF('Bank Statement'!$D$7:$D$126,H94)=0,"Book only / review",IFERROR(IF(ABS(G94-SUMIF('Bank Statement'!$D$7:$D$126,H94,'Bank Statement'!$F$7:$F$126))&lt;=Assumptions!$B$9,"Matched","Amount differs"),"Review"))))</f>
        <v/>
      </c>
      <c r="K94" s="17" t="n"/>
      <c r="L94" s="17" t="n"/>
      <c r="N94">
        <f>Assumptions!D94</f>
        <v/>
      </c>
      <c r="O94">
        <f>Assumptions!F94</f>
        <v/>
      </c>
    </row>
    <row r="95">
      <c r="A95" s="30" t="n"/>
      <c r="B95" s="17" t="n"/>
      <c r="C95" s="17" t="n"/>
      <c r="D95" s="30" t="n"/>
      <c r="E95" s="18" t="n"/>
      <c r="F95" s="17" t="n"/>
      <c r="G95" s="31" t="n"/>
      <c r="H95" s="18" t="n"/>
      <c r="I95" s="30" t="n"/>
      <c r="J95" s="20">
        <f>IF(COUNTA(A95:I95,K95:L95)=0,"",IF(H95="",IF(G95&gt;0,"Deposit in transit",IF(G95&lt;0,"Outstanding payment","Review")),IF(COUNTIF('Bank Statement'!$D$7:$D$126,H95)=0,"Book only / review",IFERROR(IF(ABS(G95-SUMIF('Bank Statement'!$D$7:$D$126,H95,'Bank Statement'!$F$7:$F$126))&lt;=Assumptions!$B$9,"Matched","Amount differs"),"Review"))))</f>
        <v/>
      </c>
      <c r="K95" s="17" t="n"/>
      <c r="L95" s="17" t="n"/>
      <c r="N95">
        <f>Assumptions!D95</f>
        <v/>
      </c>
      <c r="O95">
        <f>Assumptions!F95</f>
        <v/>
      </c>
    </row>
    <row r="96">
      <c r="A96" s="30" t="n"/>
      <c r="B96" s="17" t="n"/>
      <c r="C96" s="17" t="n"/>
      <c r="D96" s="30" t="n"/>
      <c r="E96" s="18" t="n"/>
      <c r="F96" s="17" t="n"/>
      <c r="G96" s="31" t="n"/>
      <c r="H96" s="18" t="n"/>
      <c r="I96" s="30" t="n"/>
      <c r="J96" s="4">
        <f>IF(COUNTA(A96:I96,K96:L96)=0,"",IF(H96="",IF(G96&gt;0,"Deposit in transit",IF(G96&lt;0,"Outstanding payment","Review")),IF(COUNTIF('Bank Statement'!$D$7:$D$126,H96)=0,"Book only / review",IFERROR(IF(ABS(G96-SUMIF('Bank Statement'!$D$7:$D$126,H96,'Bank Statement'!$F$7:$F$126))&lt;=Assumptions!$B$9,"Matched","Amount differs"),"Review"))))</f>
        <v/>
      </c>
      <c r="K96" s="17" t="n"/>
      <c r="L96" s="17" t="n"/>
      <c r="N96">
        <f>Assumptions!D96</f>
        <v/>
      </c>
      <c r="O96">
        <f>Assumptions!F96</f>
        <v/>
      </c>
    </row>
    <row r="97">
      <c r="A97" s="30" t="n"/>
      <c r="B97" s="17" t="n"/>
      <c r="C97" s="17" t="n"/>
      <c r="D97" s="30" t="n"/>
      <c r="E97" s="18" t="n"/>
      <c r="F97" s="17" t="n"/>
      <c r="G97" s="31" t="n"/>
      <c r="H97" s="18" t="n"/>
      <c r="I97" s="30" t="n"/>
      <c r="J97" s="20">
        <f>IF(COUNTA(A97:I97,K97:L97)=0,"",IF(H97="",IF(G97&gt;0,"Deposit in transit",IF(G97&lt;0,"Outstanding payment","Review")),IF(COUNTIF('Bank Statement'!$D$7:$D$126,H97)=0,"Book only / review",IFERROR(IF(ABS(G97-SUMIF('Bank Statement'!$D$7:$D$126,H97,'Bank Statement'!$F$7:$F$126))&lt;=Assumptions!$B$9,"Matched","Amount differs"),"Review"))))</f>
        <v/>
      </c>
      <c r="K97" s="17" t="n"/>
      <c r="L97" s="17" t="n"/>
      <c r="N97">
        <f>Assumptions!D97</f>
        <v/>
      </c>
      <c r="O97">
        <f>Assumptions!F97</f>
        <v/>
      </c>
    </row>
    <row r="98">
      <c r="A98" s="30" t="n"/>
      <c r="B98" s="17" t="n"/>
      <c r="C98" s="17" t="n"/>
      <c r="D98" s="30" t="n"/>
      <c r="E98" s="18" t="n"/>
      <c r="F98" s="17" t="n"/>
      <c r="G98" s="31" t="n"/>
      <c r="H98" s="18" t="n"/>
      <c r="I98" s="30" t="n"/>
      <c r="J98" s="4">
        <f>IF(COUNTA(A98:I98,K98:L98)=0,"",IF(H98="",IF(G98&gt;0,"Deposit in transit",IF(G98&lt;0,"Outstanding payment","Review")),IF(COUNTIF('Bank Statement'!$D$7:$D$126,H98)=0,"Book only / review",IFERROR(IF(ABS(G98-SUMIF('Bank Statement'!$D$7:$D$126,H98,'Bank Statement'!$F$7:$F$126))&lt;=Assumptions!$B$9,"Matched","Amount differs"),"Review"))))</f>
        <v/>
      </c>
      <c r="K98" s="17" t="n"/>
      <c r="L98" s="17" t="n"/>
      <c r="N98">
        <f>Assumptions!D98</f>
        <v/>
      </c>
      <c r="O98">
        <f>Assumptions!F98</f>
        <v/>
      </c>
    </row>
    <row r="99">
      <c r="A99" s="30" t="n"/>
      <c r="B99" s="17" t="n"/>
      <c r="C99" s="17" t="n"/>
      <c r="D99" s="30" t="n"/>
      <c r="E99" s="18" t="n"/>
      <c r="F99" s="17" t="n"/>
      <c r="G99" s="31" t="n"/>
      <c r="H99" s="18" t="n"/>
      <c r="I99" s="30" t="n"/>
      <c r="J99" s="20">
        <f>IF(COUNTA(A99:I99,K99:L99)=0,"",IF(H99="",IF(G99&gt;0,"Deposit in transit",IF(G99&lt;0,"Outstanding payment","Review")),IF(COUNTIF('Bank Statement'!$D$7:$D$126,H99)=0,"Book only / review",IFERROR(IF(ABS(G99-SUMIF('Bank Statement'!$D$7:$D$126,H99,'Bank Statement'!$F$7:$F$126))&lt;=Assumptions!$B$9,"Matched","Amount differs"),"Review"))))</f>
        <v/>
      </c>
      <c r="K99" s="17" t="n"/>
      <c r="L99" s="17" t="n"/>
      <c r="N99">
        <f>Assumptions!D99</f>
        <v/>
      </c>
      <c r="O99">
        <f>Assumptions!F99</f>
        <v/>
      </c>
    </row>
    <row r="100">
      <c r="A100" s="30" t="n"/>
      <c r="B100" s="17" t="n"/>
      <c r="C100" s="17" t="n"/>
      <c r="D100" s="30" t="n"/>
      <c r="E100" s="18" t="n"/>
      <c r="F100" s="17" t="n"/>
      <c r="G100" s="31" t="n"/>
      <c r="H100" s="18" t="n"/>
      <c r="I100" s="30" t="n"/>
      <c r="J100" s="4">
        <f>IF(COUNTA(A100:I100,K100:L100)=0,"",IF(H100="",IF(G100&gt;0,"Deposit in transit",IF(G100&lt;0,"Outstanding payment","Review")),IF(COUNTIF('Bank Statement'!$D$7:$D$126,H100)=0,"Book only / review",IFERROR(IF(ABS(G100-SUMIF('Bank Statement'!$D$7:$D$126,H100,'Bank Statement'!$F$7:$F$126))&lt;=Assumptions!$B$9,"Matched","Amount differs"),"Review"))))</f>
        <v/>
      </c>
      <c r="K100" s="17" t="n"/>
      <c r="L100" s="17" t="n"/>
      <c r="N100">
        <f>Assumptions!D100</f>
        <v/>
      </c>
      <c r="O100">
        <f>Assumptions!F100</f>
        <v/>
      </c>
    </row>
    <row r="101">
      <c r="A101" s="30" t="n"/>
      <c r="B101" s="17" t="n"/>
      <c r="C101" s="17" t="n"/>
      <c r="D101" s="30" t="n"/>
      <c r="E101" s="18" t="n"/>
      <c r="F101" s="17" t="n"/>
      <c r="G101" s="31" t="n"/>
      <c r="H101" s="18" t="n"/>
      <c r="I101" s="30" t="n"/>
      <c r="J101" s="20">
        <f>IF(COUNTA(A101:I101,K101:L101)=0,"",IF(H101="",IF(G101&gt;0,"Deposit in transit",IF(G101&lt;0,"Outstanding payment","Review")),IF(COUNTIF('Bank Statement'!$D$7:$D$126,H101)=0,"Book only / review",IFERROR(IF(ABS(G101-SUMIF('Bank Statement'!$D$7:$D$126,H101,'Bank Statement'!$F$7:$F$126))&lt;=Assumptions!$B$9,"Matched","Amount differs"),"Review"))))</f>
        <v/>
      </c>
      <c r="K101" s="17" t="n"/>
      <c r="L101" s="17" t="n"/>
      <c r="N101">
        <f>Assumptions!D101</f>
        <v/>
      </c>
      <c r="O101">
        <f>Assumptions!F101</f>
        <v/>
      </c>
    </row>
    <row r="102">
      <c r="A102" s="30" t="n"/>
      <c r="B102" s="17" t="n"/>
      <c r="C102" s="17" t="n"/>
      <c r="D102" s="30" t="n"/>
      <c r="E102" s="18" t="n"/>
      <c r="F102" s="17" t="n"/>
      <c r="G102" s="31" t="n"/>
      <c r="H102" s="18" t="n"/>
      <c r="I102" s="30" t="n"/>
      <c r="J102" s="4">
        <f>IF(COUNTA(A102:I102,K102:L102)=0,"",IF(H102="",IF(G102&gt;0,"Deposit in transit",IF(G102&lt;0,"Outstanding payment","Review")),IF(COUNTIF('Bank Statement'!$D$7:$D$126,H102)=0,"Book only / review",IFERROR(IF(ABS(G102-SUMIF('Bank Statement'!$D$7:$D$126,H102,'Bank Statement'!$F$7:$F$126))&lt;=Assumptions!$B$9,"Matched","Amount differs"),"Review"))))</f>
        <v/>
      </c>
      <c r="K102" s="17" t="n"/>
      <c r="L102" s="17" t="n"/>
      <c r="N102">
        <f>Assumptions!D102</f>
        <v/>
      </c>
      <c r="O102">
        <f>Assumptions!F102</f>
        <v/>
      </c>
    </row>
    <row r="103">
      <c r="A103" s="30" t="n"/>
      <c r="B103" s="17" t="n"/>
      <c r="C103" s="17" t="n"/>
      <c r="D103" s="30" t="n"/>
      <c r="E103" s="18" t="n"/>
      <c r="F103" s="17" t="n"/>
      <c r="G103" s="31" t="n"/>
      <c r="H103" s="18" t="n"/>
      <c r="I103" s="30" t="n"/>
      <c r="J103" s="20">
        <f>IF(COUNTA(A103:I103,K103:L103)=0,"",IF(H103="",IF(G103&gt;0,"Deposit in transit",IF(G103&lt;0,"Outstanding payment","Review")),IF(COUNTIF('Bank Statement'!$D$7:$D$126,H103)=0,"Book only / review",IFERROR(IF(ABS(G103-SUMIF('Bank Statement'!$D$7:$D$126,H103,'Bank Statement'!$F$7:$F$126))&lt;=Assumptions!$B$9,"Matched","Amount differs"),"Review"))))</f>
        <v/>
      </c>
      <c r="K103" s="17" t="n"/>
      <c r="L103" s="17" t="n"/>
      <c r="N103">
        <f>Assumptions!D103</f>
        <v/>
      </c>
      <c r="O103">
        <f>Assumptions!F103</f>
        <v/>
      </c>
    </row>
    <row r="104">
      <c r="A104" s="30" t="n"/>
      <c r="B104" s="17" t="n"/>
      <c r="C104" s="17" t="n"/>
      <c r="D104" s="30" t="n"/>
      <c r="E104" s="18" t="n"/>
      <c r="F104" s="17" t="n"/>
      <c r="G104" s="31" t="n"/>
      <c r="H104" s="18" t="n"/>
      <c r="I104" s="30" t="n"/>
      <c r="J104" s="4">
        <f>IF(COUNTA(A104:I104,K104:L104)=0,"",IF(H104="",IF(G104&gt;0,"Deposit in transit",IF(G104&lt;0,"Outstanding payment","Review")),IF(COUNTIF('Bank Statement'!$D$7:$D$126,H104)=0,"Book only / review",IFERROR(IF(ABS(G104-SUMIF('Bank Statement'!$D$7:$D$126,H104,'Bank Statement'!$F$7:$F$126))&lt;=Assumptions!$B$9,"Matched","Amount differs"),"Review"))))</f>
        <v/>
      </c>
      <c r="K104" s="17" t="n"/>
      <c r="L104" s="17" t="n"/>
      <c r="N104">
        <f>Assumptions!D104</f>
        <v/>
      </c>
      <c r="O104">
        <f>Assumptions!F104</f>
        <v/>
      </c>
    </row>
    <row r="105">
      <c r="A105" s="30" t="n"/>
      <c r="B105" s="17" t="n"/>
      <c r="C105" s="17" t="n"/>
      <c r="D105" s="30" t="n"/>
      <c r="E105" s="18" t="n"/>
      <c r="F105" s="17" t="n"/>
      <c r="G105" s="31" t="n"/>
      <c r="H105" s="18" t="n"/>
      <c r="I105" s="30" t="n"/>
      <c r="J105" s="20">
        <f>IF(COUNTA(A105:I105,K105:L105)=0,"",IF(H105="",IF(G105&gt;0,"Deposit in transit",IF(G105&lt;0,"Outstanding payment","Review")),IF(COUNTIF('Bank Statement'!$D$7:$D$126,H105)=0,"Book only / review",IFERROR(IF(ABS(G105-SUMIF('Bank Statement'!$D$7:$D$126,H105,'Bank Statement'!$F$7:$F$126))&lt;=Assumptions!$B$9,"Matched","Amount differs"),"Review"))))</f>
        <v/>
      </c>
      <c r="K105" s="17" t="n"/>
      <c r="L105" s="17" t="n"/>
      <c r="N105">
        <f>Assumptions!D105</f>
        <v/>
      </c>
      <c r="O105">
        <f>Assumptions!F105</f>
        <v/>
      </c>
    </row>
    <row r="106">
      <c r="A106" s="30" t="n"/>
      <c r="B106" s="17" t="n"/>
      <c r="C106" s="17" t="n"/>
      <c r="D106" s="30" t="n"/>
      <c r="E106" s="18" t="n"/>
      <c r="F106" s="17" t="n"/>
      <c r="G106" s="31" t="n"/>
      <c r="H106" s="18" t="n"/>
      <c r="I106" s="30" t="n"/>
      <c r="J106" s="4">
        <f>IF(COUNTA(A106:I106,K106:L106)=0,"",IF(H106="",IF(G106&gt;0,"Deposit in transit",IF(G106&lt;0,"Outstanding payment","Review")),IF(COUNTIF('Bank Statement'!$D$7:$D$126,H106)=0,"Book only / review",IFERROR(IF(ABS(G106-SUMIF('Bank Statement'!$D$7:$D$126,H106,'Bank Statement'!$F$7:$F$126))&lt;=Assumptions!$B$9,"Matched","Amount differs"),"Review"))))</f>
        <v/>
      </c>
      <c r="K106" s="17" t="n"/>
      <c r="L106" s="17" t="n"/>
      <c r="N106">
        <f>Assumptions!D106</f>
        <v/>
      </c>
      <c r="O106">
        <f>Assumptions!F106</f>
        <v/>
      </c>
    </row>
    <row r="107">
      <c r="A107" s="30" t="n"/>
      <c r="B107" s="17" t="n"/>
      <c r="C107" s="17" t="n"/>
      <c r="D107" s="30" t="n"/>
      <c r="E107" s="18" t="n"/>
      <c r="F107" s="17" t="n"/>
      <c r="G107" s="31" t="n"/>
      <c r="H107" s="18" t="n"/>
      <c r="I107" s="30" t="n"/>
      <c r="J107" s="20">
        <f>IF(COUNTA(A107:I107,K107:L107)=0,"",IF(H107="",IF(G107&gt;0,"Deposit in transit",IF(G107&lt;0,"Outstanding payment","Review")),IF(COUNTIF('Bank Statement'!$D$7:$D$126,H107)=0,"Book only / review",IFERROR(IF(ABS(G107-SUMIF('Bank Statement'!$D$7:$D$126,H107,'Bank Statement'!$F$7:$F$126))&lt;=Assumptions!$B$9,"Matched","Amount differs"),"Review"))))</f>
        <v/>
      </c>
      <c r="K107" s="17" t="n"/>
      <c r="L107" s="17" t="n"/>
      <c r="N107">
        <f>Assumptions!D107</f>
        <v/>
      </c>
      <c r="O107">
        <f>Assumptions!F107</f>
        <v/>
      </c>
    </row>
    <row r="108">
      <c r="A108" s="30" t="n"/>
      <c r="B108" s="17" t="n"/>
      <c r="C108" s="17" t="n"/>
      <c r="D108" s="30" t="n"/>
      <c r="E108" s="18" t="n"/>
      <c r="F108" s="17" t="n"/>
      <c r="G108" s="31" t="n"/>
      <c r="H108" s="18" t="n"/>
      <c r="I108" s="30" t="n"/>
      <c r="J108" s="4">
        <f>IF(COUNTA(A108:I108,K108:L108)=0,"",IF(H108="",IF(G108&gt;0,"Deposit in transit",IF(G108&lt;0,"Outstanding payment","Review")),IF(COUNTIF('Bank Statement'!$D$7:$D$126,H108)=0,"Book only / review",IFERROR(IF(ABS(G108-SUMIF('Bank Statement'!$D$7:$D$126,H108,'Bank Statement'!$F$7:$F$126))&lt;=Assumptions!$B$9,"Matched","Amount differs"),"Review"))))</f>
        <v/>
      </c>
      <c r="K108" s="17" t="n"/>
      <c r="L108" s="17" t="n"/>
      <c r="N108">
        <f>Assumptions!D108</f>
        <v/>
      </c>
      <c r="O108">
        <f>Assumptions!F108</f>
        <v/>
      </c>
    </row>
    <row r="109">
      <c r="A109" s="30" t="n"/>
      <c r="B109" s="17" t="n"/>
      <c r="C109" s="17" t="n"/>
      <c r="D109" s="30" t="n"/>
      <c r="E109" s="18" t="n"/>
      <c r="F109" s="17" t="n"/>
      <c r="G109" s="31" t="n"/>
      <c r="H109" s="18" t="n"/>
      <c r="I109" s="30" t="n"/>
      <c r="J109" s="20">
        <f>IF(COUNTA(A109:I109,K109:L109)=0,"",IF(H109="",IF(G109&gt;0,"Deposit in transit",IF(G109&lt;0,"Outstanding payment","Review")),IF(COUNTIF('Bank Statement'!$D$7:$D$126,H109)=0,"Book only / review",IFERROR(IF(ABS(G109-SUMIF('Bank Statement'!$D$7:$D$126,H109,'Bank Statement'!$F$7:$F$126))&lt;=Assumptions!$B$9,"Matched","Amount differs"),"Review"))))</f>
        <v/>
      </c>
      <c r="K109" s="17" t="n"/>
      <c r="L109" s="17" t="n"/>
      <c r="N109">
        <f>Assumptions!D109</f>
        <v/>
      </c>
      <c r="O109">
        <f>Assumptions!F109</f>
        <v/>
      </c>
    </row>
    <row r="110">
      <c r="A110" s="30" t="n"/>
      <c r="B110" s="17" t="n"/>
      <c r="C110" s="17" t="n"/>
      <c r="D110" s="30" t="n"/>
      <c r="E110" s="18" t="n"/>
      <c r="F110" s="17" t="n"/>
      <c r="G110" s="31" t="n"/>
      <c r="H110" s="18" t="n"/>
      <c r="I110" s="30" t="n"/>
      <c r="J110" s="4">
        <f>IF(COUNTA(A110:I110,K110:L110)=0,"",IF(H110="",IF(G110&gt;0,"Deposit in transit",IF(G110&lt;0,"Outstanding payment","Review")),IF(COUNTIF('Bank Statement'!$D$7:$D$126,H110)=0,"Book only / review",IFERROR(IF(ABS(G110-SUMIF('Bank Statement'!$D$7:$D$126,H110,'Bank Statement'!$F$7:$F$126))&lt;=Assumptions!$B$9,"Matched","Amount differs"),"Review"))))</f>
        <v/>
      </c>
      <c r="K110" s="17" t="n"/>
      <c r="L110" s="17" t="n"/>
      <c r="N110">
        <f>Assumptions!D110</f>
        <v/>
      </c>
      <c r="O110">
        <f>Assumptions!F110</f>
        <v/>
      </c>
    </row>
    <row r="111">
      <c r="A111" s="30" t="n"/>
      <c r="B111" s="17" t="n"/>
      <c r="C111" s="17" t="n"/>
      <c r="D111" s="30" t="n"/>
      <c r="E111" s="18" t="n"/>
      <c r="F111" s="17" t="n"/>
      <c r="G111" s="31" t="n"/>
      <c r="H111" s="18" t="n"/>
      <c r="I111" s="30" t="n"/>
      <c r="J111" s="20">
        <f>IF(COUNTA(A111:I111,K111:L111)=0,"",IF(H111="",IF(G111&gt;0,"Deposit in transit",IF(G111&lt;0,"Outstanding payment","Review")),IF(COUNTIF('Bank Statement'!$D$7:$D$126,H111)=0,"Book only / review",IFERROR(IF(ABS(G111-SUMIF('Bank Statement'!$D$7:$D$126,H111,'Bank Statement'!$F$7:$F$126))&lt;=Assumptions!$B$9,"Matched","Amount differs"),"Review"))))</f>
        <v/>
      </c>
      <c r="K111" s="17" t="n"/>
      <c r="L111" s="17" t="n"/>
      <c r="N111">
        <f>Assumptions!D111</f>
        <v/>
      </c>
      <c r="O111">
        <f>Assumptions!F111</f>
        <v/>
      </c>
    </row>
    <row r="112">
      <c r="A112" s="30" t="n"/>
      <c r="B112" s="17" t="n"/>
      <c r="C112" s="17" t="n"/>
      <c r="D112" s="30" t="n"/>
      <c r="E112" s="18" t="n"/>
      <c r="F112" s="17" t="n"/>
      <c r="G112" s="31" t="n"/>
      <c r="H112" s="18" t="n"/>
      <c r="I112" s="30" t="n"/>
      <c r="J112" s="4">
        <f>IF(COUNTA(A112:I112,K112:L112)=0,"",IF(H112="",IF(G112&gt;0,"Deposit in transit",IF(G112&lt;0,"Outstanding payment","Review")),IF(COUNTIF('Bank Statement'!$D$7:$D$126,H112)=0,"Book only / review",IFERROR(IF(ABS(G112-SUMIF('Bank Statement'!$D$7:$D$126,H112,'Bank Statement'!$F$7:$F$126))&lt;=Assumptions!$B$9,"Matched","Amount differs"),"Review"))))</f>
        <v/>
      </c>
      <c r="K112" s="17" t="n"/>
      <c r="L112" s="17" t="n"/>
      <c r="N112">
        <f>Assumptions!D112</f>
        <v/>
      </c>
      <c r="O112">
        <f>Assumptions!F112</f>
        <v/>
      </c>
    </row>
    <row r="113">
      <c r="A113" s="30" t="n"/>
      <c r="B113" s="17" t="n"/>
      <c r="C113" s="17" t="n"/>
      <c r="D113" s="30" t="n"/>
      <c r="E113" s="18" t="n"/>
      <c r="F113" s="17" t="n"/>
      <c r="G113" s="31" t="n"/>
      <c r="H113" s="18" t="n"/>
      <c r="I113" s="30" t="n"/>
      <c r="J113" s="20">
        <f>IF(COUNTA(A113:I113,K113:L113)=0,"",IF(H113="",IF(G113&gt;0,"Deposit in transit",IF(G113&lt;0,"Outstanding payment","Review")),IF(COUNTIF('Bank Statement'!$D$7:$D$126,H113)=0,"Book only / review",IFERROR(IF(ABS(G113-SUMIF('Bank Statement'!$D$7:$D$126,H113,'Bank Statement'!$F$7:$F$126))&lt;=Assumptions!$B$9,"Matched","Amount differs"),"Review"))))</f>
        <v/>
      </c>
      <c r="K113" s="17" t="n"/>
      <c r="L113" s="17" t="n"/>
      <c r="N113">
        <f>Assumptions!D113</f>
        <v/>
      </c>
      <c r="O113">
        <f>Assumptions!F113</f>
        <v/>
      </c>
    </row>
    <row r="114">
      <c r="A114" s="30" t="n"/>
      <c r="B114" s="17" t="n"/>
      <c r="C114" s="17" t="n"/>
      <c r="D114" s="30" t="n"/>
      <c r="E114" s="18" t="n"/>
      <c r="F114" s="17" t="n"/>
      <c r="G114" s="31" t="n"/>
      <c r="H114" s="18" t="n"/>
      <c r="I114" s="30" t="n"/>
      <c r="J114" s="4">
        <f>IF(COUNTA(A114:I114,K114:L114)=0,"",IF(H114="",IF(G114&gt;0,"Deposit in transit",IF(G114&lt;0,"Outstanding payment","Review")),IF(COUNTIF('Bank Statement'!$D$7:$D$126,H114)=0,"Book only / review",IFERROR(IF(ABS(G114-SUMIF('Bank Statement'!$D$7:$D$126,H114,'Bank Statement'!$F$7:$F$126))&lt;=Assumptions!$B$9,"Matched","Amount differs"),"Review"))))</f>
        <v/>
      </c>
      <c r="K114" s="17" t="n"/>
      <c r="L114" s="17" t="n"/>
      <c r="N114">
        <f>Assumptions!D114</f>
        <v/>
      </c>
      <c r="O114">
        <f>Assumptions!F114</f>
        <v/>
      </c>
    </row>
    <row r="115">
      <c r="A115" s="30" t="n"/>
      <c r="B115" s="17" t="n"/>
      <c r="C115" s="17" t="n"/>
      <c r="D115" s="30" t="n"/>
      <c r="E115" s="18" t="n"/>
      <c r="F115" s="17" t="n"/>
      <c r="G115" s="31" t="n"/>
      <c r="H115" s="18" t="n"/>
      <c r="I115" s="30" t="n"/>
      <c r="J115" s="20">
        <f>IF(COUNTA(A115:I115,K115:L115)=0,"",IF(H115="",IF(G115&gt;0,"Deposit in transit",IF(G115&lt;0,"Outstanding payment","Review")),IF(COUNTIF('Bank Statement'!$D$7:$D$126,H115)=0,"Book only / review",IFERROR(IF(ABS(G115-SUMIF('Bank Statement'!$D$7:$D$126,H115,'Bank Statement'!$F$7:$F$126))&lt;=Assumptions!$B$9,"Matched","Amount differs"),"Review"))))</f>
        <v/>
      </c>
      <c r="K115" s="17" t="n"/>
      <c r="L115" s="17" t="n"/>
      <c r="N115">
        <f>Assumptions!D115</f>
        <v/>
      </c>
      <c r="O115">
        <f>Assumptions!F115</f>
        <v/>
      </c>
    </row>
    <row r="116">
      <c r="A116" s="30" t="n"/>
      <c r="B116" s="17" t="n"/>
      <c r="C116" s="17" t="n"/>
      <c r="D116" s="30" t="n"/>
      <c r="E116" s="18" t="n"/>
      <c r="F116" s="17" t="n"/>
      <c r="G116" s="31" t="n"/>
      <c r="H116" s="18" t="n"/>
      <c r="I116" s="30" t="n"/>
      <c r="J116" s="4">
        <f>IF(COUNTA(A116:I116,K116:L116)=0,"",IF(H116="",IF(G116&gt;0,"Deposit in transit",IF(G116&lt;0,"Outstanding payment","Review")),IF(COUNTIF('Bank Statement'!$D$7:$D$126,H116)=0,"Book only / review",IFERROR(IF(ABS(G116-SUMIF('Bank Statement'!$D$7:$D$126,H116,'Bank Statement'!$F$7:$F$126))&lt;=Assumptions!$B$9,"Matched","Amount differs"),"Review"))))</f>
        <v/>
      </c>
      <c r="K116" s="17" t="n"/>
      <c r="L116" s="17" t="n"/>
      <c r="N116">
        <f>Assumptions!D116</f>
        <v/>
      </c>
      <c r="O116">
        <f>Assumptions!F116</f>
        <v/>
      </c>
    </row>
    <row r="117">
      <c r="A117" s="30" t="n"/>
      <c r="B117" s="17" t="n"/>
      <c r="C117" s="17" t="n"/>
      <c r="D117" s="30" t="n"/>
      <c r="E117" s="18" t="n"/>
      <c r="F117" s="17" t="n"/>
      <c r="G117" s="31" t="n"/>
      <c r="H117" s="18" t="n"/>
      <c r="I117" s="30" t="n"/>
      <c r="J117" s="20">
        <f>IF(COUNTA(A117:I117,K117:L117)=0,"",IF(H117="",IF(G117&gt;0,"Deposit in transit",IF(G117&lt;0,"Outstanding payment","Review")),IF(COUNTIF('Bank Statement'!$D$7:$D$126,H117)=0,"Book only / review",IFERROR(IF(ABS(G117-SUMIF('Bank Statement'!$D$7:$D$126,H117,'Bank Statement'!$F$7:$F$126))&lt;=Assumptions!$B$9,"Matched","Amount differs"),"Review"))))</f>
        <v/>
      </c>
      <c r="K117" s="17" t="n"/>
      <c r="L117" s="17" t="n"/>
      <c r="N117">
        <f>Assumptions!D117</f>
        <v/>
      </c>
      <c r="O117">
        <f>Assumptions!F117</f>
        <v/>
      </c>
    </row>
    <row r="118">
      <c r="A118" s="30" t="n"/>
      <c r="B118" s="17" t="n"/>
      <c r="C118" s="17" t="n"/>
      <c r="D118" s="30" t="n"/>
      <c r="E118" s="18" t="n"/>
      <c r="F118" s="17" t="n"/>
      <c r="G118" s="31" t="n"/>
      <c r="H118" s="18" t="n"/>
      <c r="I118" s="30" t="n"/>
      <c r="J118" s="4">
        <f>IF(COUNTA(A118:I118,K118:L118)=0,"",IF(H118="",IF(G118&gt;0,"Deposit in transit",IF(G118&lt;0,"Outstanding payment","Review")),IF(COUNTIF('Bank Statement'!$D$7:$D$126,H118)=0,"Book only / review",IFERROR(IF(ABS(G118-SUMIF('Bank Statement'!$D$7:$D$126,H118,'Bank Statement'!$F$7:$F$126))&lt;=Assumptions!$B$9,"Matched","Amount differs"),"Review"))))</f>
        <v/>
      </c>
      <c r="K118" s="17" t="n"/>
      <c r="L118" s="17" t="n"/>
      <c r="N118">
        <f>Assumptions!D118</f>
        <v/>
      </c>
      <c r="O118">
        <f>Assumptions!F118</f>
        <v/>
      </c>
    </row>
    <row r="119">
      <c r="A119" s="30" t="n"/>
      <c r="B119" s="17" t="n"/>
      <c r="C119" s="17" t="n"/>
      <c r="D119" s="30" t="n"/>
      <c r="E119" s="18" t="n"/>
      <c r="F119" s="17" t="n"/>
      <c r="G119" s="31" t="n"/>
      <c r="H119" s="18" t="n"/>
      <c r="I119" s="30" t="n"/>
      <c r="J119" s="20">
        <f>IF(COUNTA(A119:I119,K119:L119)=0,"",IF(H119="",IF(G119&gt;0,"Deposit in transit",IF(G119&lt;0,"Outstanding payment","Review")),IF(COUNTIF('Bank Statement'!$D$7:$D$126,H119)=0,"Book only / review",IFERROR(IF(ABS(G119-SUMIF('Bank Statement'!$D$7:$D$126,H119,'Bank Statement'!$F$7:$F$126))&lt;=Assumptions!$B$9,"Matched","Amount differs"),"Review"))))</f>
        <v/>
      </c>
      <c r="K119" s="17" t="n"/>
      <c r="L119" s="17" t="n"/>
      <c r="N119">
        <f>Assumptions!D119</f>
        <v/>
      </c>
      <c r="O119">
        <f>Assumptions!F119</f>
        <v/>
      </c>
    </row>
    <row r="120">
      <c r="A120" s="30" t="n"/>
      <c r="B120" s="17" t="n"/>
      <c r="C120" s="17" t="n"/>
      <c r="D120" s="30" t="n"/>
      <c r="E120" s="18" t="n"/>
      <c r="F120" s="17" t="n"/>
      <c r="G120" s="31" t="n"/>
      <c r="H120" s="18" t="n"/>
      <c r="I120" s="30" t="n"/>
      <c r="J120" s="4">
        <f>IF(COUNTA(A120:I120,K120:L120)=0,"",IF(H120="",IF(G120&gt;0,"Deposit in transit",IF(G120&lt;0,"Outstanding payment","Review")),IF(COUNTIF('Bank Statement'!$D$7:$D$126,H120)=0,"Book only / review",IFERROR(IF(ABS(G120-SUMIF('Bank Statement'!$D$7:$D$126,H120,'Bank Statement'!$F$7:$F$126))&lt;=Assumptions!$B$9,"Matched","Amount differs"),"Review"))))</f>
        <v/>
      </c>
      <c r="K120" s="17" t="n"/>
      <c r="L120" s="17" t="n"/>
      <c r="N120">
        <f>Assumptions!D120</f>
        <v/>
      </c>
      <c r="O120">
        <f>Assumptions!F120</f>
        <v/>
      </c>
    </row>
    <row r="121">
      <c r="A121" s="30" t="n"/>
      <c r="B121" s="17" t="n"/>
      <c r="C121" s="17" t="n"/>
      <c r="D121" s="30" t="n"/>
      <c r="E121" s="18" t="n"/>
      <c r="F121" s="17" t="n"/>
      <c r="G121" s="31" t="n"/>
      <c r="H121" s="18" t="n"/>
      <c r="I121" s="30" t="n"/>
      <c r="J121" s="20">
        <f>IF(COUNTA(A121:I121,K121:L121)=0,"",IF(H121="",IF(G121&gt;0,"Deposit in transit",IF(G121&lt;0,"Outstanding payment","Review")),IF(COUNTIF('Bank Statement'!$D$7:$D$126,H121)=0,"Book only / review",IFERROR(IF(ABS(G121-SUMIF('Bank Statement'!$D$7:$D$126,H121,'Bank Statement'!$F$7:$F$126))&lt;=Assumptions!$B$9,"Matched","Amount differs"),"Review"))))</f>
        <v/>
      </c>
      <c r="K121" s="17" t="n"/>
      <c r="L121" s="17" t="n"/>
      <c r="N121">
        <f>Assumptions!D121</f>
        <v/>
      </c>
      <c r="O121">
        <f>Assumptions!F121</f>
        <v/>
      </c>
    </row>
    <row r="122">
      <c r="A122" s="30" t="n"/>
      <c r="B122" s="17" t="n"/>
      <c r="C122" s="17" t="n"/>
      <c r="D122" s="30" t="n"/>
      <c r="E122" s="18" t="n"/>
      <c r="F122" s="17" t="n"/>
      <c r="G122" s="31" t="n"/>
      <c r="H122" s="18" t="n"/>
      <c r="I122" s="30" t="n"/>
      <c r="J122" s="4">
        <f>IF(COUNTA(A122:I122,K122:L122)=0,"",IF(H122="",IF(G122&gt;0,"Deposit in transit",IF(G122&lt;0,"Outstanding payment","Review")),IF(COUNTIF('Bank Statement'!$D$7:$D$126,H122)=0,"Book only / review",IFERROR(IF(ABS(G122-SUMIF('Bank Statement'!$D$7:$D$126,H122,'Bank Statement'!$F$7:$F$126))&lt;=Assumptions!$B$9,"Matched","Amount differs"),"Review"))))</f>
        <v/>
      </c>
      <c r="K122" s="17" t="n"/>
      <c r="L122" s="17" t="n"/>
      <c r="N122">
        <f>Assumptions!D122</f>
        <v/>
      </c>
      <c r="O122">
        <f>Assumptions!F122</f>
        <v/>
      </c>
    </row>
    <row r="123">
      <c r="A123" s="30" t="n"/>
      <c r="B123" s="17" t="n"/>
      <c r="C123" s="17" t="n"/>
      <c r="D123" s="30" t="n"/>
      <c r="E123" s="18" t="n"/>
      <c r="F123" s="17" t="n"/>
      <c r="G123" s="31" t="n"/>
      <c r="H123" s="18" t="n"/>
      <c r="I123" s="30" t="n"/>
      <c r="J123" s="20">
        <f>IF(COUNTA(A123:I123,K123:L123)=0,"",IF(H123="",IF(G123&gt;0,"Deposit in transit",IF(G123&lt;0,"Outstanding payment","Review")),IF(COUNTIF('Bank Statement'!$D$7:$D$126,H123)=0,"Book only / review",IFERROR(IF(ABS(G123-SUMIF('Bank Statement'!$D$7:$D$126,H123,'Bank Statement'!$F$7:$F$126))&lt;=Assumptions!$B$9,"Matched","Amount differs"),"Review"))))</f>
        <v/>
      </c>
      <c r="K123" s="17" t="n"/>
      <c r="L123" s="17" t="n"/>
      <c r="N123">
        <f>Assumptions!D123</f>
        <v/>
      </c>
      <c r="O123">
        <f>Assumptions!F123</f>
        <v/>
      </c>
    </row>
    <row r="124">
      <c r="A124" s="30" t="n"/>
      <c r="B124" s="17" t="n"/>
      <c r="C124" s="17" t="n"/>
      <c r="D124" s="30" t="n"/>
      <c r="E124" s="18" t="n"/>
      <c r="F124" s="17" t="n"/>
      <c r="G124" s="31" t="n"/>
      <c r="H124" s="18" t="n"/>
      <c r="I124" s="30" t="n"/>
      <c r="J124" s="4">
        <f>IF(COUNTA(A124:I124,K124:L124)=0,"",IF(H124="",IF(G124&gt;0,"Deposit in transit",IF(G124&lt;0,"Outstanding payment","Review")),IF(COUNTIF('Bank Statement'!$D$7:$D$126,H124)=0,"Book only / review",IFERROR(IF(ABS(G124-SUMIF('Bank Statement'!$D$7:$D$126,H124,'Bank Statement'!$F$7:$F$126))&lt;=Assumptions!$B$9,"Matched","Amount differs"),"Review"))))</f>
        <v/>
      </c>
      <c r="K124" s="17" t="n"/>
      <c r="L124" s="17" t="n"/>
      <c r="N124">
        <f>Assumptions!D124</f>
        <v/>
      </c>
      <c r="O124">
        <f>Assumptions!F124</f>
        <v/>
      </c>
    </row>
    <row r="125">
      <c r="A125" s="30" t="n"/>
      <c r="B125" s="17" t="n"/>
      <c r="C125" s="17" t="n"/>
      <c r="D125" s="30" t="n"/>
      <c r="E125" s="18" t="n"/>
      <c r="F125" s="17" t="n"/>
      <c r="G125" s="31" t="n"/>
      <c r="H125" s="18" t="n"/>
      <c r="I125" s="30" t="n"/>
      <c r="J125" s="20">
        <f>IF(COUNTA(A125:I125,K125:L125)=0,"",IF(H125="",IF(G125&gt;0,"Deposit in transit",IF(G125&lt;0,"Outstanding payment","Review")),IF(COUNTIF('Bank Statement'!$D$7:$D$126,H125)=0,"Book only / review",IFERROR(IF(ABS(G125-SUMIF('Bank Statement'!$D$7:$D$126,H125,'Bank Statement'!$F$7:$F$126))&lt;=Assumptions!$B$9,"Matched","Amount differs"),"Review"))))</f>
        <v/>
      </c>
      <c r="K125" s="17" t="n"/>
      <c r="L125" s="17" t="n"/>
      <c r="N125">
        <f>Assumptions!D125</f>
        <v/>
      </c>
      <c r="O125">
        <f>Assumptions!F125</f>
        <v/>
      </c>
    </row>
    <row r="126">
      <c r="A126" s="30" t="n"/>
      <c r="B126" s="17" t="n"/>
      <c r="C126" s="17" t="n"/>
      <c r="D126" s="30" t="n"/>
      <c r="E126" s="18" t="n"/>
      <c r="F126" s="17" t="n"/>
      <c r="G126" s="31" t="n"/>
      <c r="H126" s="18" t="n"/>
      <c r="I126" s="30" t="n"/>
      <c r="J126" s="4">
        <f>IF(COUNTA(A126:I126,K126:L126)=0,"",IF(H126="",IF(G126&gt;0,"Deposit in transit",IF(G126&lt;0,"Outstanding payment","Review")),IF(COUNTIF('Bank Statement'!$D$7:$D$126,H126)=0,"Book only / review",IFERROR(IF(ABS(G126-SUMIF('Bank Statement'!$D$7:$D$126,H126,'Bank Statement'!$F$7:$F$126))&lt;=Assumptions!$B$9,"Matched","Amount differs"),"Review"))))</f>
        <v/>
      </c>
      <c r="K126" s="17" t="n"/>
      <c r="L126" s="17" t="n"/>
      <c r="N126">
        <f>Assumptions!D126</f>
        <v/>
      </c>
      <c r="O126">
        <f>Assumptions!F126</f>
        <v/>
      </c>
    </row>
  </sheetData>
  <mergeCells count="1">
    <mergeCell ref="A1:L1"/>
  </mergeCells>
  <conditionalFormatting sqref="J7:J126">
    <cfRule type="expression" priority="1" dxfId="0">
      <formula>$J7="Matched"</formula>
    </cfRule>
    <cfRule type="expression" priority="2" dxfId="2">
      <formula>OR($J7="Deposit in transit",$J7="Outstanding payment")</formula>
    </cfRule>
    <cfRule type="expression" priority="3" dxfId="1">
      <formula>AND($J7&lt;&gt;"",$J7&lt;&gt;"Matched",$J7&lt;&gt;"Deposit in transit",$J7&lt;&gt;"Outstanding payment")</formula>
    </cfRule>
  </conditionalFormatting>
  <conditionalFormatting sqref="E7:E126">
    <cfRule type="expression" priority="4" dxfId="2">
      <formula>AND($E7&lt;&gt;"",COUNTIF($E$7:$E$126,$E7)&gt;1)</formula>
    </cfRule>
  </conditionalFormatting>
  <conditionalFormatting sqref="G7:G126">
    <cfRule type="expression" priority="5" dxfId="1">
      <formula>AND($A7&lt;&gt;"",$G7=0)</formula>
    </cfRule>
  </conditionalFormatting>
  <dataValidations count="4">
    <dataValidation sqref="B7:B126" showDropDown="0" showInputMessage="0" showErrorMessage="1" allowBlank="0" errorTitle="Invalid facility" error="Select a fictional facility from the available list." type="list">
      <formula1>=$N$4:$N$6</formula1>
    </dataValidation>
    <dataValidation sqref="K7:K126" showDropDown="0" showInputMessage="0" showErrorMessage="1" allowBlank="0" errorTitle="Invalid owner" error="Select a fictional owner from the available list." type="list">
      <formula1>=$O$4:$O$7</formula1>
    </dataValidation>
    <dataValidation sqref="A7:A126 D7:D126 I7:I126" showDropDown="0" showInputMessage="0" showErrorMessage="1" allowBlank="0" errorTitle="Invalid date" error="Enter a valid book, period, or due date." type="date" operator="between">
      <formula1>DATE(2021,1,1)</formula1>
      <formula2>DATE(2031,12,31)</formula2>
    </dataValidation>
    <dataValidation sqref="G7:G126" showDropDown="0" showInputMessage="0" showErrorMessage="1" allowBlank="0" errorTitle="Invalid amount" error="Enter a signed dollar amount within the available range." type="decimal" operator="between">
      <formula1>-1000000000</formula1>
      <formula2>1000000000</formula2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48" customWidth="1" min="3" max="3"/>
    <col width="38" customWidth="1" min="4" max="4"/>
    <col width="3" customWidth="1" min="5" max="5"/>
    <col width="34" customWidth="1" min="6" max="6"/>
  </cols>
  <sheetData>
    <row r="1" ht="26" customHeight="1">
      <c r="A1" s="1" t="inlineStr">
        <is>
          <t>Self Storage Bank Reconciliation Assumptions</t>
        </is>
      </c>
    </row>
    <row r="2"/>
    <row r="3" ht="32" customHeight="1">
      <c r="A3" s="2" t="inlineStr">
        <is>
          <t>Setting</t>
        </is>
      </c>
      <c r="B3" s="2" t="inlineStr">
        <is>
          <t>Editable Value</t>
        </is>
      </c>
      <c r="C3" s="2" t="inlineStr">
        <is>
          <t>Purpose</t>
        </is>
      </c>
      <c r="D3" s="2" t="inlineStr">
        <is>
          <t>Facility Options</t>
        </is>
      </c>
      <c r="F3" s="2" t="inlineStr">
        <is>
          <t>Owner Options</t>
        </is>
      </c>
    </row>
    <row r="4">
      <c r="A4" s="4" t="inlineStr">
        <is>
          <t>Selected facility</t>
        </is>
      </c>
      <c r="B4" s="18" t="inlineStr">
        <is>
          <t>Cedar Lantern Storage (Fictional)</t>
        </is>
      </c>
      <c r="C4" s="21" t="inlineStr">
        <is>
          <t>Facility included in the calculated summary.</t>
        </is>
      </c>
      <c r="D4" s="17" t="inlineStr">
        <is>
          <t>Cedar Lantern Storage (Fictional)</t>
        </is>
      </c>
      <c r="F4" s="17" t="inlineStr">
        <is>
          <t>Mara Ellison (Fictional)</t>
        </is>
      </c>
    </row>
    <row r="5">
      <c r="A5" s="20" t="inlineStr">
        <is>
          <t>Period start</t>
        </is>
      </c>
      <c r="B5" s="30" t="n">
        <v>46235</v>
      </c>
      <c r="C5" s="22" t="inlineStr">
        <is>
          <t>First bank and book date included.</t>
        </is>
      </c>
      <c r="D5" s="17" t="inlineStr">
        <is>
          <t>Juniper Key Storage (Fictional)</t>
        </is>
      </c>
      <c r="F5" s="17" t="inlineStr">
        <is>
          <t>Theo Grant (Fictional)</t>
        </is>
      </c>
    </row>
    <row r="6">
      <c r="A6" s="4" t="inlineStr">
        <is>
          <t>Period end</t>
        </is>
      </c>
      <c r="B6" s="30" t="n">
        <v>46265</v>
      </c>
      <c r="C6" s="21" t="inlineStr">
        <is>
          <t>Last date included and period value used in records.</t>
        </is>
      </c>
      <c r="D6" s="17" t="inlineStr">
        <is>
          <t>Northwind Bay Storage (Fictional)</t>
        </is>
      </c>
      <c r="F6" s="17" t="inlineStr">
        <is>
          <t>Rina Caldwell (Fictional)</t>
        </is>
      </c>
    </row>
    <row r="7">
      <c r="A7" s="20" t="inlineStr">
        <is>
          <t>Opening bank statement balance</t>
        </is>
      </c>
      <c r="B7" s="31" t="n">
        <v>25000</v>
      </c>
      <c r="C7" s="22" t="inlineStr">
        <is>
          <t>Entered balance before this period's bank activity.</t>
        </is>
      </c>
      <c r="F7" s="17" t="inlineStr">
        <is>
          <t>Owen Mercer (Fictional)</t>
        </is>
      </c>
    </row>
    <row r="8">
      <c r="A8" s="4" t="inlineStr">
        <is>
          <t>Opening book balance</t>
        </is>
      </c>
      <c r="B8" s="31" t="n">
        <v>25000</v>
      </c>
      <c r="C8" s="21" t="inlineStr">
        <is>
          <t>Entered balance before this period's book activity.</t>
        </is>
      </c>
    </row>
    <row r="9">
      <c r="A9" s="20" t="inlineStr">
        <is>
          <t>Match tolerance</t>
        </is>
      </c>
      <c r="B9" s="31" t="n">
        <v>0.01</v>
      </c>
      <c r="C9" s="22" t="inlineStr">
        <is>
          <t>Maximum absolute amount difference treated as a match.</t>
        </is>
      </c>
    </row>
    <row r="10"/>
    <row r="11" ht="46" customHeight="1">
      <c r="A11" s="23" t="inlineStr">
        <is>
          <t>Review note</t>
        </is>
      </c>
      <c r="B11" s="24" t="inlineStr">
        <is>
          <t>Calculated warnings request human review of entered records. This workbook does not connect to a bank, ledger, payment system, or gate system.</t>
        </is>
      </c>
    </row>
  </sheetData>
  <mergeCells count="1">
    <mergeCell ref="A1:F1"/>
  </mergeCells>
  <conditionalFormatting sqref="B6">
    <cfRule type="expression" priority="1" dxfId="1">
      <formula>$B$6&lt;$B$5</formula>
    </cfRule>
  </conditionalFormatting>
  <dataValidations count="4">
    <dataValidation sqref="B4" showDropDown="0" showInputMessage="1" showErrorMessage="1" allowBlank="0" errorTitle="Facility selection required" error="Select a fictional facility from the available list." promptTitle="Selected facility" prompt="Choose the facility summarized by this reconciliation." type="list">
      <formula1>=$D$4:$D$6</formula1>
    </dataValidation>
    <dataValidation sqref="B5:B6" showDropDown="0" showInputMessage="0" showErrorMessage="1" allowBlank="0" errorTitle="Invalid date" error="Enter a valid date within the available planning range." type="date" operator="between">
      <formula1>DATE(2021,1,1)</formula1>
      <formula2>DATE(2031,12,31)</formula2>
    </dataValidation>
    <dataValidation sqref="B7:B8" showDropDown="0" showInputMessage="0" showErrorMessage="1" allowBlank="0" errorTitle="Invalid balance" error="Enter a dollar amount between -$1,000,000,000 and $1,000,000,000." type="decimal" operator="between">
      <formula1>-1000000000</formula1>
      <formula2>1000000000</formula2>
    </dataValidation>
    <dataValidation sqref="B9" showDropDown="0" showInputMessage="0" showErrorMessage="1" allowBlank="0" errorTitle="Invalid tolerance" error="Enter a nonnegative dollar tolerance no greater than $1,000.00." type="decimal" operator="between">
      <formula1>0</formula1>
      <formula2>1000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</dc:creator>
  <dc:title xmlns:dc="http://purl.org/dc/elements/1.1/">Self Storage Bank Reconciliation</dc:title>
  <dc:subject xmlns:dc="http://purl.org/dc/elements/1.1/">Monthly reconciliation of entered bank and book activity</dc:subject>
  <dcterms:created xmlns:dcterms="http://purl.org/dc/terms/" xmlns:xsi="http://www.w3.org/2001/XMLSchema-instance" xsi:type="dcterms:W3CDTF">2026-09-12T03:18:23Z</dcterms:created>
  <dcterms:modified xmlns:dcterms="http://purl.org/dc/terms/" xmlns:xsi="http://www.w3.org/2001/XMLSchema-instance" xsi:type="dcterms:W3CDTF">2026-09-12T03:18:23+00:00Z</dcterms:modified>
</cp:coreProperties>
</file>