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perations" sheetId="2" state="visible" r:id="rId2"/>
    <sheet xmlns:r="http://schemas.openxmlformats.org/officeDocument/2006/relationships" name="Projection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'Operations'!$A$4:$I$124</definedName>
    <definedName name="_xlnm._FilterDatabase" localSheetId="2" hidden="1">'Projections'!$A$4:$J$35</definedName>
    <definedName name="_xlnm._FilterDatabase" localSheetId="3" hidden="1">'Assumptions'!$A$3:$D$23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$#,##0;[Red]-$#,##0"/>
    <numFmt numFmtId="165" formatCode="0.00x"/>
    <numFmt numFmtId="166" formatCode="0.0%"/>
    <numFmt numFmtId="167" formatCode="mm/dd/yyyy"/>
    <numFmt numFmtId="168" formatCode="0 &quot;years&quot;"/>
    <numFmt numFmtId="169" formatCode="#,##0 &quot;sq ft&quot;"/>
    <numFmt numFmtId="170" formatCode="#,##0 &quot;unit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16B"/>
      <sz val="10"/>
    </font>
    <font>
      <name val="Calibri"/>
      <b val="1"/>
      <color rgb="00FFFFFF"/>
      <sz val="11"/>
    </font>
    <font>
      <name val="Calibri"/>
      <b val="1"/>
      <color rgb="0016324F"/>
      <sz val="10"/>
    </font>
    <font>
      <name val="Calibri"/>
      <color rgb="001F2933"/>
      <sz val="10"/>
    </font>
    <font>
      <name val="Calibri"/>
      <color rgb="0052616B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8" fontId="5" fillId="4" borderId="1" applyAlignment="1" pivotButton="0" quotePrefix="0" xfId="0">
      <alignment horizontal="right" vertical="center"/>
    </xf>
    <xf numFmtId="168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/>
    </xf>
    <xf numFmtId="169" fontId="5" fillId="6" borderId="1" applyAlignment="1" pivotButton="0" quotePrefix="0" xfId="0">
      <alignment horizontal="left" vertical="center"/>
    </xf>
    <xf numFmtId="17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8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5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9" fontId="5" fillId="6" borderId="1" applyAlignment="1" pivotButton="0" quotePrefix="0" xfId="0">
      <alignment horizontal="left" vertical="center"/>
    </xf>
    <xf numFmtId="17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3" customWidth="1" min="3" max="3"/>
    <col width="34" customWidth="1" min="4" max="4"/>
    <col width="37" customWidth="1" min="5" max="5"/>
  </cols>
  <sheetData>
    <row r="1" ht="28" customHeight="1">
      <c r="A1" s="1" t="inlineStr">
        <is>
          <t>Self Storage Acquisition Underwriting Summary</t>
        </is>
      </c>
      <c r="B1" s="36" t="n"/>
      <c r="C1" s="36" t="n"/>
      <c r="D1" s="36" t="n"/>
      <c r="E1" s="37" t="n"/>
    </row>
    <row r="2" ht="20" customHeight="1">
      <c r="A2" s="3">
        <f>IF(Assumptions!$B$4="","Facility not entered",Assumptions!$B$4&amp;" | Analysis "&amp;TEXT(Assumptions!$B$5,"mm/dd/yyyy"))</f>
        <v/>
      </c>
    </row>
    <row r="3">
      <c r="A3" s="4" t="inlineStr">
        <is>
          <t>Trailing Operations and Basis</t>
        </is>
      </c>
      <c r="B3" s="4" t="n"/>
      <c r="D3" s="4" t="inlineStr">
        <is>
          <t>Financing and Year 1 Returns</t>
        </is>
      </c>
      <c r="E3" s="4" t="n"/>
    </row>
    <row r="4">
      <c r="A4" s="5" t="inlineStr">
        <is>
          <t>T-12 Revenue</t>
        </is>
      </c>
      <c r="B4" s="6">
        <f>IF(COUNTIF(Operations!$C$5:$C$124,"Revenue")=0,"",SUMIF(Operations!$C$5:$C$124,"Revenue",Operations!$E$5:$E$124))</f>
        <v/>
      </c>
      <c r="D4" s="5" t="inlineStr">
        <is>
          <t>Purchase Price</t>
        </is>
      </c>
      <c r="E4" s="6">
        <f>IF(Assumptions!$B$8="","",Assumptions!$B$8)</f>
        <v/>
      </c>
    </row>
    <row r="5">
      <c r="A5" s="7" t="inlineStr">
        <is>
          <t>T-12 Operating Expenses</t>
        </is>
      </c>
      <c r="B5" s="8">
        <f>IF(COUNTIF(Operations!$C$5:$C$124,"Operating Expense")=0,"",SUMIF(Operations!$C$5:$C$124,"Operating Expense",Operations!$E$5:$E$124))</f>
        <v/>
      </c>
      <c r="D5" s="7" t="inlineStr">
        <is>
          <t>Purchase Price per Unit</t>
        </is>
      </c>
      <c r="E5" s="8">
        <f>IF(OR(E4="",Assumptions!$B$7=""),"",IFERROR(E4/Assumptions!$B$7,""))</f>
        <v/>
      </c>
    </row>
    <row r="6">
      <c r="A6" s="5" t="inlineStr">
        <is>
          <t>Revenue Normalization Adjustment</t>
        </is>
      </c>
      <c r="B6" s="6">
        <f>IF(Assumptions!$B$11="","",Assumptions!$B$11)</f>
        <v/>
      </c>
      <c r="D6" s="5" t="inlineStr">
        <is>
          <t>Loan Amount</t>
        </is>
      </c>
      <c r="E6" s="6">
        <f>IF(OR(E4="",Assumptions!$B$13=""),"",E4*Assumptions!$B$13)</f>
        <v/>
      </c>
    </row>
    <row r="7">
      <c r="A7" s="7" t="inlineStr">
        <is>
          <t>Expense Normalization Adjustment</t>
        </is>
      </c>
      <c r="B7" s="8">
        <f>IF(Assumptions!$B$12="","",Assumptions!$B$12)</f>
        <v/>
      </c>
      <c r="D7" s="7" t="inlineStr">
        <is>
          <t>Required Equity</t>
        </is>
      </c>
      <c r="E7" s="8">
        <f>IF(OR(E4="",E6="",Assumptions!$B$9="",Assumptions!$B$10=""),"",E4*(1+Assumptions!$B$9)+Assumptions!$B$10-E6)</f>
        <v/>
      </c>
    </row>
    <row r="8">
      <c r="A8" s="5" t="inlineStr">
        <is>
          <t>Normalized Revenue</t>
        </is>
      </c>
      <c r="B8" s="6">
        <f>IF(B4="","",B4+IF(B6="",0,B6))</f>
        <v/>
      </c>
      <c r="D8" s="5" t="inlineStr">
        <is>
          <t>Annual Debt Service</t>
        </is>
      </c>
      <c r="E8" s="6">
        <f>IF(OR(E6="",Assumptions!$B$14="",Assumptions!$B$15=""),"",IFERROR(-PMT(Assumptions!$B$14/12,Assumptions!$B$15*12,E6)*12,""))</f>
        <v/>
      </c>
    </row>
    <row r="9">
      <c r="A9" s="7" t="inlineStr">
        <is>
          <t>Normalized Operating Expenses</t>
        </is>
      </c>
      <c r="B9" s="8">
        <f>IF(B5="","",B5+IF(B7="",0,B7))</f>
        <v/>
      </c>
      <c r="D9" s="7" t="inlineStr">
        <is>
          <t>Debt Service Coverage Ratio</t>
        </is>
      </c>
      <c r="E9" s="38">
        <f>IF(OR(B10="",E8=""),"",IFERROR(B10/E8,""))</f>
        <v/>
      </c>
    </row>
    <row r="10">
      <c r="A10" s="5" t="inlineStr">
        <is>
          <t>Normalized NOI</t>
        </is>
      </c>
      <c r="B10" s="6">
        <f>IF(OR(B8="",B9=""),"",B8-B9)</f>
        <v/>
      </c>
      <c r="D10" s="5" t="inlineStr">
        <is>
          <t>Debt Yield</t>
        </is>
      </c>
      <c r="E10" s="39">
        <f>IF(OR(B10="",E6=""),"",IFERROR(B10/E6,""))</f>
        <v/>
      </c>
    </row>
    <row r="11">
      <c r="A11" s="7" t="inlineStr">
        <is>
          <t>Going-In Cap Rate</t>
        </is>
      </c>
      <c r="B11" s="40">
        <f>IF(OR(B10="",Assumptions!$B$8=""),"",IFERROR(B10/Assumptions!$B$8,""))</f>
        <v/>
      </c>
      <c r="D11" s="7" t="inlineStr">
        <is>
          <t>Year 1 Cash Flow</t>
        </is>
      </c>
      <c r="E11" s="8">
        <f>IF(OR(B10="",E8=""),"",B10-E8)</f>
        <v/>
      </c>
    </row>
    <row r="12">
      <c r="A12" s="5" t="inlineStr">
        <is>
          <t>Purchase Price per Square Foot</t>
        </is>
      </c>
      <c r="B12" s="6">
        <f>IF(OR(Assumptions!$B$8="",Assumptions!$B$6=""),"",IFERROR(Assumptions!$B$8/Assumptions!$B$6,""))</f>
        <v/>
      </c>
      <c r="D12" s="5" t="inlineStr">
        <is>
          <t>Year 1 Cash-on-Cash Return</t>
        </is>
      </c>
      <c r="E12" s="39">
        <f>IF(OR(E11="",E7=""),"",IFERROR(E11/E7,""))</f>
        <v/>
      </c>
    </row>
    <row r="13"/>
    <row r="14"/>
    <row r="15">
      <c r="A15" s="4" t="inlineStr">
        <is>
          <t>Exit and Hold Period</t>
        </is>
      </c>
      <c r="B15" s="4" t="n"/>
      <c r="D15" s="4" t="inlineStr">
        <is>
          <t>Data Review Indicators</t>
        </is>
      </c>
      <c r="E15" s="4" t="n"/>
    </row>
    <row r="16">
      <c r="A16" s="5" t="inlineStr">
        <is>
          <t>Next-Year Exit NOI</t>
        </is>
      </c>
      <c r="B16" s="6">
        <f>IF(OR($B$8="",$B$9="",Assumptions!$B$17=""),"",IFERROR($B$8*(1+Assumptions!$B$20)^(Assumptions!$B$17+1)-$B$9*(1+Assumptions!$B$21)^(Assumptions!$B$17+1),""))</f>
        <v/>
      </c>
      <c r="D16" s="5" t="inlineStr">
        <is>
          <t>Operating Records Entered</t>
        </is>
      </c>
      <c r="E16" s="12">
        <f>COUNTIF(Operations!$D$5:$D$124,"&lt;&gt;")</f>
        <v/>
      </c>
    </row>
    <row r="17">
      <c r="A17" s="7" t="inlineStr">
        <is>
          <t>Estimated Exit Value</t>
        </is>
      </c>
      <c r="B17" s="8">
        <f>IF(OR(B16="",Assumptions!$B$18=""),"",IFERROR(B16/Assumptions!$B$18,""))</f>
        <v/>
      </c>
      <c r="D17" s="7" t="inlineStr">
        <is>
          <t>Records Marked Review</t>
        </is>
      </c>
      <c r="E17" s="13">
        <f>COUNTIF(Operations!$G$5:$G$124,"Review")</f>
        <v/>
      </c>
    </row>
    <row r="18">
      <c r="A18" s="5" t="inlineStr">
        <is>
          <t>Estimated Selling Costs</t>
        </is>
      </c>
      <c r="B18" s="6">
        <f>IF(OR(B17="",Assumptions!$B$19=""),"",B17*Assumptions!$B$19)</f>
        <v/>
      </c>
      <c r="D18" s="5" t="inlineStr">
        <is>
          <t>Earliest Operating Period</t>
        </is>
      </c>
      <c r="E18" s="14">
        <f>IF(COUNT(Operations!$B$5:$B$124)=0,"",IFERROR(MIN(Operations!$B$5:INDEX(Operations!$B:$B,124)),""))</f>
        <v/>
      </c>
    </row>
    <row r="19">
      <c r="A19" s="7" t="inlineStr">
        <is>
          <t>Loan Balance at Exit</t>
        </is>
      </c>
      <c r="B19" s="8">
        <f>IF(Assumptions!$B$17="","",IFERROR(INDEX(Projections!$G$6:$G$35,Assumptions!$B$17),""))</f>
        <v/>
      </c>
      <c r="D19" s="7" t="inlineStr">
        <is>
          <t>Latest Operating Period</t>
        </is>
      </c>
      <c r="E19" s="15">
        <f>IF(COUNT(Operations!$B$5:$B$124)=0,"",IFERROR(MAX(Operations!$B$5:INDEX(Operations!$B:$B,124)),""))</f>
        <v/>
      </c>
    </row>
    <row r="20">
      <c r="A20" s="5" t="inlineStr">
        <is>
          <t>Net Sale Proceeds</t>
        </is>
      </c>
      <c r="B20" s="6">
        <f>IF(OR(B17="",B18="",B19=""),"",B17-B18-B19)</f>
        <v/>
      </c>
      <c r="D20" s="5" t="inlineStr">
        <is>
          <t>Hold Period</t>
        </is>
      </c>
      <c r="E20" s="16">
        <f>IF(Assumptions!$B$17="","",Assumptions!$B$17)</f>
        <v/>
      </c>
    </row>
    <row r="21">
      <c r="A21" s="7" t="inlineStr">
        <is>
          <t>Modeled Net Cash Gain</t>
        </is>
      </c>
      <c r="B21" s="8">
        <f>IF($E$7="","",SUM(Projections!$J$5:$J$35))</f>
        <v/>
      </c>
      <c r="D21" s="7" t="inlineStr">
        <is>
          <t>Loan Term</t>
        </is>
      </c>
      <c r="E21" s="17">
        <f>IF(Assumptions!$B$16="","",Assumptions!$B$16)</f>
        <v/>
      </c>
    </row>
    <row r="22" ht="32" customHeight="1">
      <c r="A22" s="5" t="inlineStr">
        <is>
          <t>Equity Multiple</t>
        </is>
      </c>
      <c r="B22" s="41">
        <f>IF($E$7="","",IFERROR((SUM(Projections!$F$6:$F$35)+SUM(Projections!$I$6:$I$35))/$E$7,""))</f>
        <v/>
      </c>
      <c r="D22" s="5" t="inlineStr">
        <is>
          <t>Underwriting Review</t>
        </is>
      </c>
      <c r="E22" s="19">
        <f>IF(COUNTIF(Operations!$G$5:$G$124,"Review")&gt;0,"Review flagged operating records",IF(Assumptions!$B$17&gt;Assumptions!$B$16,"Review hold period beyond loan term",IF(AND($E$9&lt;&gt;"",$E$9&lt;Assumptions!$B$22),"Review DSCR below threshold",IF(AND($E$10&lt;&gt;"",$E$10&lt;Assumptions!$B$23),"Review debt yield below threshold","No threshold flags, complete human review"))))</f>
        <v/>
      </c>
    </row>
    <row r="23">
      <c r="A23" s="7" t="inlineStr">
        <is>
          <t>Levered IRR</t>
        </is>
      </c>
      <c r="B23" s="40">
        <f>IF($E$7="","",IFERROR(IRR(Projections!$J$5:$J$35),""))</f>
        <v/>
      </c>
    </row>
  </sheetData>
  <mergeCells count="1">
    <mergeCell ref="A1:E1"/>
  </mergeCells>
  <conditionalFormatting sqref="E9">
    <cfRule type="expression" priority="1" dxfId="0">
      <formula>AND(ISNUMBER($E$9),$E$9&gt;=Assumptions!$B$22)</formula>
    </cfRule>
    <cfRule type="expression" priority="2" dxfId="1">
      <formula>AND(ISNUMBER($E$9),$E$9&lt;Assumptions!$B$22)</formula>
    </cfRule>
  </conditionalFormatting>
  <conditionalFormatting sqref="E10">
    <cfRule type="expression" priority="3" dxfId="0">
      <formula>AND(ISNUMBER($E$10),$E$10&gt;=Assumptions!$B$23)</formula>
    </cfRule>
    <cfRule type="expression" priority="4" dxfId="1">
      <formula>AND(ISNUMBER($E$10),$E$10&lt;Assumptions!$B$23)</formula>
    </cfRule>
  </conditionalFormatting>
  <conditionalFormatting sqref="E22">
    <cfRule type="expression" priority="5" dxfId="1">
      <formula>LEFT($E$22,6)="Review"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0" customWidth="1" min="3" max="3"/>
    <col width="27" customWidth="1" min="4" max="4"/>
    <col width="15" customWidth="1" min="5" max="5"/>
    <col width="21" customWidth="1" min="6" max="6"/>
    <col width="12" customWidth="1" min="7" max="7"/>
    <col width="13" customWidth="1" min="8" max="8"/>
    <col width="47" customWidth="1" min="9" max="9"/>
  </cols>
  <sheetData>
    <row r="1" ht="28" customHeight="1">
      <c r="A1" s="1" t="inlineStr">
        <is>
          <t>Trailing Operations Input</t>
        </is>
      </c>
      <c r="B1" s="36" t="n"/>
      <c r="C1" s="36" t="n"/>
      <c r="D1" s="36" t="n"/>
      <c r="E1" s="36" t="n"/>
      <c r="F1" s="36" t="n"/>
      <c r="G1" s="36" t="n"/>
      <c r="H1" s="36" t="n"/>
      <c r="I1" s="37" t="n"/>
    </row>
    <row r="2">
      <c r="A2" s="20" t="inlineStr">
        <is>
          <t>Enter trailing operating records for the fictional facility. Orange warnings request human review.</t>
        </is>
      </c>
    </row>
    <row r="3"/>
    <row r="4" ht="26" customHeight="1">
      <c r="A4" s="21" t="inlineStr">
        <is>
          <t>Facility</t>
        </is>
      </c>
      <c r="B4" s="21" t="inlineStr">
        <is>
          <t>Period End</t>
        </is>
      </c>
      <c r="C4" s="21" t="inlineStr">
        <is>
          <t>Category</t>
        </is>
      </c>
      <c r="D4" s="21" t="inlineStr">
        <is>
          <t>Line Item</t>
        </is>
      </c>
      <c r="E4" s="21" t="inlineStr">
        <is>
          <t>Amount</t>
        </is>
      </c>
      <c r="F4" s="21" t="inlineStr">
        <is>
          <t>Owner</t>
        </is>
      </c>
      <c r="G4" s="21" t="inlineStr">
        <is>
          <t>Status</t>
        </is>
      </c>
      <c r="H4" s="21" t="inlineStr">
        <is>
          <t>Due Date</t>
        </is>
      </c>
      <c r="I4" s="21" t="inlineStr">
        <is>
          <t>Notes</t>
        </is>
      </c>
    </row>
    <row r="5" ht="30" customHeight="1">
      <c r="A5" s="22" t="inlineStr">
        <is>
          <t>Juniper Lantern Storage (Fictional)</t>
        </is>
      </c>
      <c r="B5" s="23" t="n">
        <v>46265</v>
      </c>
      <c r="C5" s="22" t="inlineStr">
        <is>
          <t>Revenue</t>
        </is>
      </c>
      <c r="D5" s="24" t="inlineStr">
        <is>
          <t>Gross potential rent</t>
        </is>
      </c>
      <c r="E5" s="25" t="n">
        <v>690000</v>
      </c>
      <c r="F5" s="22" t="inlineStr">
        <is>
          <t>Acquisition Team</t>
        </is>
      </c>
      <c r="G5" s="22" t="inlineStr">
        <is>
          <t>Entered</t>
        </is>
      </c>
      <c r="H5" s="23" t="n"/>
      <c r="I5" s="24" t="inlineStr">
        <is>
          <t>Fictional trailing total supplied for scenario testing.</t>
        </is>
      </c>
    </row>
    <row r="6" ht="30" customHeight="1">
      <c r="A6" s="22" t="inlineStr">
        <is>
          <t>Juniper Lantern Storage (Fictional)</t>
        </is>
      </c>
      <c r="B6" s="23" t="n">
        <v>46265</v>
      </c>
      <c r="C6" s="22" t="inlineStr">
        <is>
          <t>Revenue</t>
        </is>
      </c>
      <c r="D6" s="24" t="inlineStr">
        <is>
          <t>Vacancy and concessions</t>
        </is>
      </c>
      <c r="E6" s="25" t="n">
        <v>-69000</v>
      </c>
      <c r="F6" s="22" t="inlineStr">
        <is>
          <t>Regional Reviewer</t>
        </is>
      </c>
      <c r="G6" s="22" t="inlineStr">
        <is>
          <t>Review</t>
        </is>
      </c>
      <c r="H6" s="23" t="n">
        <v>46283</v>
      </c>
      <c r="I6" s="24" t="inlineStr">
        <is>
          <t>Confirm the normalization approach with source records.</t>
        </is>
      </c>
    </row>
    <row r="7" ht="30" customHeight="1">
      <c r="A7" s="22" t="inlineStr">
        <is>
          <t>Juniper Lantern Storage (Fictional)</t>
        </is>
      </c>
      <c r="B7" s="23" t="n">
        <v>46265</v>
      </c>
      <c r="C7" s="22" t="inlineStr">
        <is>
          <t>Revenue</t>
        </is>
      </c>
      <c r="D7" s="24" t="inlineStr">
        <is>
          <t>Late and administrative income</t>
        </is>
      </c>
      <c r="E7" s="25" t="n">
        <v>18500</v>
      </c>
      <c r="F7" s="22" t="inlineStr">
        <is>
          <t>Facility Manager</t>
        </is>
      </c>
      <c r="G7" s="22" t="inlineStr">
        <is>
          <t>Estimate</t>
        </is>
      </c>
      <c r="H7" s="23" t="n">
        <v>46286</v>
      </c>
      <c r="I7" s="24" t="inlineStr">
        <is>
          <t>Estimate used only for the fictional scenario.</t>
        </is>
      </c>
    </row>
    <row r="8" ht="30" customHeight="1">
      <c r="A8" s="22" t="inlineStr">
        <is>
          <t>Juniper Lantern Storage (Fictional)</t>
        </is>
      </c>
      <c r="B8" s="23" t="n">
        <v>46265</v>
      </c>
      <c r="C8" s="22" t="inlineStr">
        <is>
          <t>Revenue</t>
        </is>
      </c>
      <c r="D8" s="24" t="inlineStr">
        <is>
          <t>Retail and ancillary income</t>
        </is>
      </c>
      <c r="E8" s="25" t="n">
        <v>12000</v>
      </c>
      <c r="F8" s="22" t="inlineStr">
        <is>
          <t>Facility Manager</t>
        </is>
      </c>
      <c r="G8" s="22" t="inlineStr">
        <is>
          <t>Entered</t>
        </is>
      </c>
      <c r="H8" s="23" t="n"/>
      <c r="I8" s="24" t="inlineStr">
        <is>
          <t>Fictional aggregate amount.</t>
        </is>
      </c>
    </row>
    <row r="9" ht="30" customHeight="1">
      <c r="A9" s="22" t="inlineStr">
        <is>
          <t>Juniper Lantern Storage (Fictional)</t>
        </is>
      </c>
      <c r="B9" s="23" t="n">
        <v>46265</v>
      </c>
      <c r="C9" s="22" t="inlineStr">
        <is>
          <t>Operating Expense</t>
        </is>
      </c>
      <c r="D9" s="24" t="inlineStr">
        <is>
          <t>Property taxes</t>
        </is>
      </c>
      <c r="E9" s="25" t="n">
        <v>79000</v>
      </c>
      <c r="F9" s="22" t="inlineStr">
        <is>
          <t>Regional Reviewer</t>
        </is>
      </c>
      <c r="G9" s="22" t="inlineStr">
        <is>
          <t>Review</t>
        </is>
      </c>
      <c r="H9" s="23" t="n">
        <v>46281</v>
      </c>
      <c r="I9" s="24" t="inlineStr">
        <is>
          <t>Request independent review of the assumed amount.</t>
        </is>
      </c>
    </row>
    <row r="10" ht="30" customHeight="1">
      <c r="A10" s="22" t="inlineStr">
        <is>
          <t>Juniper Lantern Storage (Fictional)</t>
        </is>
      </c>
      <c r="B10" s="23" t="n">
        <v>46265</v>
      </c>
      <c r="C10" s="22" t="inlineStr">
        <is>
          <t>Operating Expense</t>
        </is>
      </c>
      <c r="D10" s="24" t="inlineStr">
        <is>
          <t>Insurance</t>
        </is>
      </c>
      <c r="E10" s="25" t="n">
        <v>25000</v>
      </c>
      <c r="F10" s="22" t="inlineStr">
        <is>
          <t>Acquisition Team</t>
        </is>
      </c>
      <c r="G10" s="22" t="inlineStr">
        <is>
          <t>Estimate</t>
        </is>
      </c>
      <c r="H10" s="23" t="n">
        <v>46288</v>
      </c>
      <c r="I10" s="24" t="inlineStr">
        <is>
          <t>Fictional estimate; no quote is represented.</t>
        </is>
      </c>
    </row>
    <row r="11" ht="30" customHeight="1">
      <c r="A11" s="22" t="inlineStr">
        <is>
          <t>Juniper Lantern Storage (Fictional)</t>
        </is>
      </c>
      <c r="B11" s="23" t="n">
        <v>46265</v>
      </c>
      <c r="C11" s="22" t="inlineStr">
        <is>
          <t>Operating Expense</t>
        </is>
      </c>
      <c r="D11" s="24" t="inlineStr">
        <is>
          <t>Payroll and staffing</t>
        </is>
      </c>
      <c r="E11" s="25" t="n">
        <v>66000</v>
      </c>
      <c r="F11" s="22" t="inlineStr">
        <is>
          <t>Facility Manager</t>
        </is>
      </c>
      <c r="G11" s="22" t="inlineStr">
        <is>
          <t>Entered</t>
        </is>
      </c>
      <c r="H11" s="23" t="n"/>
      <c r="I11" s="24" t="inlineStr">
        <is>
          <t>Fictional annual operating amount.</t>
        </is>
      </c>
    </row>
    <row r="12" ht="30" customHeight="1">
      <c r="A12" s="22" t="inlineStr">
        <is>
          <t>Juniper Lantern Storage (Fictional)</t>
        </is>
      </c>
      <c r="B12" s="23" t="n">
        <v>46265</v>
      </c>
      <c r="C12" s="22" t="inlineStr">
        <is>
          <t>Operating Expense</t>
        </is>
      </c>
      <c r="D12" s="24" t="inlineStr">
        <is>
          <t>Repairs and maintenance</t>
        </is>
      </c>
      <c r="E12" s="25" t="n">
        <v>31000</v>
      </c>
      <c r="F12" s="22" t="inlineStr">
        <is>
          <t>Facility Manager</t>
        </is>
      </c>
      <c r="G12" s="22" t="inlineStr">
        <is>
          <t>Entered</t>
        </is>
      </c>
      <c r="H12" s="23" t="n"/>
      <c r="I12" s="24" t="inlineStr">
        <is>
          <t>Fictional trailing operating amount.</t>
        </is>
      </c>
    </row>
    <row r="13" ht="30" customHeight="1">
      <c r="A13" s="22" t="inlineStr">
        <is>
          <t>Juniper Lantern Storage (Fictional)</t>
        </is>
      </c>
      <c r="B13" s="23" t="n">
        <v>46265</v>
      </c>
      <c r="C13" s="22" t="inlineStr">
        <is>
          <t>Operating Expense</t>
        </is>
      </c>
      <c r="D13" s="24" t="inlineStr">
        <is>
          <t>Utilities</t>
        </is>
      </c>
      <c r="E13" s="25" t="n">
        <v>24000</v>
      </c>
      <c r="F13" s="22" t="inlineStr">
        <is>
          <t>Facility Manager</t>
        </is>
      </c>
      <c r="G13" s="22" t="inlineStr">
        <is>
          <t>Estimate</t>
        </is>
      </c>
      <c r="H13" s="23" t="n">
        <v>46284</v>
      </c>
      <c r="I13" s="24" t="inlineStr">
        <is>
          <t>Estimate pending human review.</t>
        </is>
      </c>
    </row>
    <row r="14" ht="30" customHeight="1">
      <c r="A14" s="22" t="inlineStr">
        <is>
          <t>Juniper Lantern Storage (Fictional)</t>
        </is>
      </c>
      <c r="B14" s="23" t="n">
        <v>46265</v>
      </c>
      <c r="C14" s="22" t="inlineStr">
        <is>
          <t>Operating Expense</t>
        </is>
      </c>
      <c r="D14" s="24" t="inlineStr">
        <is>
          <t>Marketing</t>
        </is>
      </c>
      <c r="E14" s="25" t="n">
        <v>11000</v>
      </c>
      <c r="F14" s="22" t="inlineStr">
        <is>
          <t>Acquisition Team</t>
        </is>
      </c>
      <c r="G14" s="22" t="inlineStr">
        <is>
          <t>Entered</t>
        </is>
      </c>
      <c r="H14" s="23" t="n"/>
      <c r="I14" s="24" t="inlineStr">
        <is>
          <t>Fictional annual operating amount.</t>
        </is>
      </c>
    </row>
    <row r="15" ht="30" customHeight="1">
      <c r="A15" s="22" t="inlineStr">
        <is>
          <t>Juniper Lantern Storage (Fictional)</t>
        </is>
      </c>
      <c r="B15" s="23" t="n">
        <v>46265</v>
      </c>
      <c r="C15" s="22" t="inlineStr">
        <is>
          <t>Operating Expense</t>
        </is>
      </c>
      <c r="D15" s="24" t="inlineStr">
        <is>
          <t>Management fee</t>
        </is>
      </c>
      <c r="E15" s="25" t="n">
        <v>34000</v>
      </c>
      <c r="F15" s="22" t="inlineStr">
        <is>
          <t>Regional Reviewer</t>
        </is>
      </c>
      <c r="G15" s="22" t="inlineStr">
        <is>
          <t>Review</t>
        </is>
      </c>
      <c r="H15" s="23" t="n">
        <v>46290</v>
      </c>
      <c r="I15" s="24" t="inlineStr">
        <is>
          <t>Confirm the underwriting treatment independently.</t>
        </is>
      </c>
    </row>
    <row r="16" ht="30" customHeight="1">
      <c r="A16" s="22" t="inlineStr">
        <is>
          <t>Juniper Lantern Storage (Fictional)</t>
        </is>
      </c>
      <c r="B16" s="23" t="n">
        <v>46265</v>
      </c>
      <c r="C16" s="22" t="inlineStr">
        <is>
          <t>Operating Expense</t>
        </is>
      </c>
      <c r="D16" s="24" t="inlineStr">
        <is>
          <t>Administrative expense</t>
        </is>
      </c>
      <c r="E16" s="25" t="n">
        <v>14000</v>
      </c>
      <c r="F16" s="22" t="inlineStr">
        <is>
          <t>Facility Manager</t>
        </is>
      </c>
      <c r="G16" s="22" t="inlineStr">
        <is>
          <t>Entered</t>
        </is>
      </c>
      <c r="H16" s="23" t="n"/>
      <c r="I16" s="24" t="inlineStr">
        <is>
          <t>Fictional annual operating amount.</t>
        </is>
      </c>
    </row>
    <row r="17" ht="20" customHeight="1">
      <c r="A17" s="22" t="n"/>
      <c r="B17" s="23" t="n"/>
      <c r="C17" s="22" t="n"/>
      <c r="D17" s="24" t="n"/>
      <c r="E17" s="25" t="n"/>
      <c r="F17" s="22" t="n"/>
      <c r="G17" s="22" t="n"/>
      <c r="H17" s="23" t="n"/>
      <c r="I17" s="24" t="n"/>
    </row>
    <row r="18" ht="20" customHeight="1">
      <c r="A18" s="22" t="n"/>
      <c r="B18" s="23" t="n"/>
      <c r="C18" s="22" t="n"/>
      <c r="D18" s="24" t="n"/>
      <c r="E18" s="25" t="n"/>
      <c r="F18" s="22" t="n"/>
      <c r="G18" s="22" t="n"/>
      <c r="H18" s="23" t="n"/>
      <c r="I18" s="24" t="n"/>
    </row>
    <row r="19" ht="20" customHeight="1">
      <c r="A19" s="22" t="n"/>
      <c r="B19" s="23" t="n"/>
      <c r="C19" s="22" t="n"/>
      <c r="D19" s="24" t="n"/>
      <c r="E19" s="25" t="n"/>
      <c r="F19" s="22" t="n"/>
      <c r="G19" s="22" t="n"/>
      <c r="H19" s="23" t="n"/>
      <c r="I19" s="24" t="n"/>
    </row>
    <row r="20" ht="20" customHeight="1">
      <c r="A20" s="22" t="n"/>
      <c r="B20" s="23" t="n"/>
      <c r="C20" s="22" t="n"/>
      <c r="D20" s="24" t="n"/>
      <c r="E20" s="25" t="n"/>
      <c r="F20" s="22" t="n"/>
      <c r="G20" s="22" t="n"/>
      <c r="H20" s="23" t="n"/>
      <c r="I20" s="24" t="n"/>
    </row>
    <row r="21" ht="20" customHeight="1">
      <c r="A21" s="22" t="n"/>
      <c r="B21" s="23" t="n"/>
      <c r="C21" s="22" t="n"/>
      <c r="D21" s="24" t="n"/>
      <c r="E21" s="25" t="n"/>
      <c r="F21" s="22" t="n"/>
      <c r="G21" s="22" t="n"/>
      <c r="H21" s="23" t="n"/>
      <c r="I21" s="24" t="n"/>
    </row>
    <row r="22" ht="20" customHeight="1">
      <c r="A22" s="22" t="n"/>
      <c r="B22" s="23" t="n"/>
      <c r="C22" s="22" t="n"/>
      <c r="D22" s="24" t="n"/>
      <c r="E22" s="25" t="n"/>
      <c r="F22" s="22" t="n"/>
      <c r="G22" s="22" t="n"/>
      <c r="H22" s="23" t="n"/>
      <c r="I22" s="24" t="n"/>
    </row>
    <row r="23" ht="20" customHeight="1">
      <c r="A23" s="22" t="n"/>
      <c r="B23" s="23" t="n"/>
      <c r="C23" s="22" t="n"/>
      <c r="D23" s="24" t="n"/>
      <c r="E23" s="25" t="n"/>
      <c r="F23" s="22" t="n"/>
      <c r="G23" s="22" t="n"/>
      <c r="H23" s="23" t="n"/>
      <c r="I23" s="24" t="n"/>
    </row>
    <row r="24" ht="20" customHeight="1">
      <c r="A24" s="22" t="n"/>
      <c r="B24" s="23" t="n"/>
      <c r="C24" s="22" t="n"/>
      <c r="D24" s="24" t="n"/>
      <c r="E24" s="25" t="n"/>
      <c r="F24" s="22" t="n"/>
      <c r="G24" s="22" t="n"/>
      <c r="H24" s="23" t="n"/>
      <c r="I24" s="24" t="n"/>
    </row>
    <row r="25" ht="20" customHeight="1">
      <c r="A25" s="22" t="n"/>
      <c r="B25" s="23" t="n"/>
      <c r="C25" s="22" t="n"/>
      <c r="D25" s="24" t="n"/>
      <c r="E25" s="25" t="n"/>
      <c r="F25" s="22" t="n"/>
      <c r="G25" s="22" t="n"/>
      <c r="H25" s="23" t="n"/>
      <c r="I25" s="24" t="n"/>
    </row>
    <row r="26" ht="20" customHeight="1">
      <c r="A26" s="22" t="n"/>
      <c r="B26" s="23" t="n"/>
      <c r="C26" s="22" t="n"/>
      <c r="D26" s="24" t="n"/>
      <c r="E26" s="25" t="n"/>
      <c r="F26" s="22" t="n"/>
      <c r="G26" s="22" t="n"/>
      <c r="H26" s="23" t="n"/>
      <c r="I26" s="24" t="n"/>
    </row>
    <row r="27" ht="20" customHeight="1">
      <c r="A27" s="22" t="n"/>
      <c r="B27" s="23" t="n"/>
      <c r="C27" s="22" t="n"/>
      <c r="D27" s="24" t="n"/>
      <c r="E27" s="25" t="n"/>
      <c r="F27" s="22" t="n"/>
      <c r="G27" s="22" t="n"/>
      <c r="H27" s="23" t="n"/>
      <c r="I27" s="24" t="n"/>
    </row>
    <row r="28" ht="20" customHeight="1">
      <c r="A28" s="22" t="n"/>
      <c r="B28" s="23" t="n"/>
      <c r="C28" s="22" t="n"/>
      <c r="D28" s="24" t="n"/>
      <c r="E28" s="25" t="n"/>
      <c r="F28" s="22" t="n"/>
      <c r="G28" s="22" t="n"/>
      <c r="H28" s="23" t="n"/>
      <c r="I28" s="24" t="n"/>
    </row>
    <row r="29" ht="20" customHeight="1">
      <c r="A29" s="22" t="n"/>
      <c r="B29" s="23" t="n"/>
      <c r="C29" s="22" t="n"/>
      <c r="D29" s="24" t="n"/>
      <c r="E29" s="25" t="n"/>
      <c r="F29" s="22" t="n"/>
      <c r="G29" s="22" t="n"/>
      <c r="H29" s="23" t="n"/>
      <c r="I29" s="24" t="n"/>
    </row>
    <row r="30" ht="20" customHeight="1">
      <c r="A30" s="22" t="n"/>
      <c r="B30" s="23" t="n"/>
      <c r="C30" s="22" t="n"/>
      <c r="D30" s="24" t="n"/>
      <c r="E30" s="25" t="n"/>
      <c r="F30" s="22" t="n"/>
      <c r="G30" s="22" t="n"/>
      <c r="H30" s="23" t="n"/>
      <c r="I30" s="24" t="n"/>
    </row>
    <row r="31" ht="20" customHeight="1">
      <c r="A31" s="22" t="n"/>
      <c r="B31" s="23" t="n"/>
      <c r="C31" s="22" t="n"/>
      <c r="D31" s="24" t="n"/>
      <c r="E31" s="25" t="n"/>
      <c r="F31" s="22" t="n"/>
      <c r="G31" s="22" t="n"/>
      <c r="H31" s="23" t="n"/>
      <c r="I31" s="24" t="n"/>
    </row>
    <row r="32" ht="20" customHeight="1">
      <c r="A32" s="22" t="n"/>
      <c r="B32" s="23" t="n"/>
      <c r="C32" s="22" t="n"/>
      <c r="D32" s="24" t="n"/>
      <c r="E32" s="25" t="n"/>
      <c r="F32" s="22" t="n"/>
      <c r="G32" s="22" t="n"/>
      <c r="H32" s="23" t="n"/>
      <c r="I32" s="24" t="n"/>
    </row>
    <row r="33" ht="20" customHeight="1">
      <c r="A33" s="22" t="n"/>
      <c r="B33" s="23" t="n"/>
      <c r="C33" s="22" t="n"/>
      <c r="D33" s="24" t="n"/>
      <c r="E33" s="25" t="n"/>
      <c r="F33" s="22" t="n"/>
      <c r="G33" s="22" t="n"/>
      <c r="H33" s="23" t="n"/>
      <c r="I33" s="24" t="n"/>
    </row>
    <row r="34" ht="20" customHeight="1">
      <c r="A34" s="22" t="n"/>
      <c r="B34" s="23" t="n"/>
      <c r="C34" s="22" t="n"/>
      <c r="D34" s="24" t="n"/>
      <c r="E34" s="25" t="n"/>
      <c r="F34" s="22" t="n"/>
      <c r="G34" s="22" t="n"/>
      <c r="H34" s="23" t="n"/>
      <c r="I34" s="24" t="n"/>
    </row>
    <row r="35" ht="20" customHeight="1">
      <c r="A35" s="22" t="n"/>
      <c r="B35" s="23" t="n"/>
      <c r="C35" s="22" t="n"/>
      <c r="D35" s="24" t="n"/>
      <c r="E35" s="25" t="n"/>
      <c r="F35" s="22" t="n"/>
      <c r="G35" s="22" t="n"/>
      <c r="H35" s="23" t="n"/>
      <c r="I35" s="24" t="n"/>
    </row>
    <row r="36" ht="20" customHeight="1">
      <c r="A36" s="22" t="n"/>
      <c r="B36" s="23" t="n"/>
      <c r="C36" s="22" t="n"/>
      <c r="D36" s="24" t="n"/>
      <c r="E36" s="25" t="n"/>
      <c r="F36" s="22" t="n"/>
      <c r="G36" s="22" t="n"/>
      <c r="H36" s="23" t="n"/>
      <c r="I36" s="24" t="n"/>
    </row>
    <row r="37" ht="20" customHeight="1">
      <c r="A37" s="22" t="n"/>
      <c r="B37" s="23" t="n"/>
      <c r="C37" s="22" t="n"/>
      <c r="D37" s="24" t="n"/>
      <c r="E37" s="25" t="n"/>
      <c r="F37" s="22" t="n"/>
      <c r="G37" s="22" t="n"/>
      <c r="H37" s="23" t="n"/>
      <c r="I37" s="24" t="n"/>
    </row>
    <row r="38" ht="20" customHeight="1">
      <c r="A38" s="22" t="n"/>
      <c r="B38" s="23" t="n"/>
      <c r="C38" s="22" t="n"/>
      <c r="D38" s="24" t="n"/>
      <c r="E38" s="25" t="n"/>
      <c r="F38" s="22" t="n"/>
      <c r="G38" s="22" t="n"/>
      <c r="H38" s="23" t="n"/>
      <c r="I38" s="24" t="n"/>
    </row>
    <row r="39" ht="20" customHeight="1">
      <c r="A39" s="22" t="n"/>
      <c r="B39" s="23" t="n"/>
      <c r="C39" s="22" t="n"/>
      <c r="D39" s="24" t="n"/>
      <c r="E39" s="25" t="n"/>
      <c r="F39" s="22" t="n"/>
      <c r="G39" s="22" t="n"/>
      <c r="H39" s="23" t="n"/>
      <c r="I39" s="24" t="n"/>
    </row>
    <row r="40" ht="20" customHeight="1">
      <c r="A40" s="22" t="n"/>
      <c r="B40" s="23" t="n"/>
      <c r="C40" s="22" t="n"/>
      <c r="D40" s="24" t="n"/>
      <c r="E40" s="25" t="n"/>
      <c r="F40" s="22" t="n"/>
      <c r="G40" s="22" t="n"/>
      <c r="H40" s="23" t="n"/>
      <c r="I40" s="24" t="n"/>
    </row>
    <row r="41" ht="20" customHeight="1">
      <c r="A41" s="22" t="n"/>
      <c r="B41" s="23" t="n"/>
      <c r="C41" s="22" t="n"/>
      <c r="D41" s="24" t="n"/>
      <c r="E41" s="25" t="n"/>
      <c r="F41" s="22" t="n"/>
      <c r="G41" s="22" t="n"/>
      <c r="H41" s="23" t="n"/>
      <c r="I41" s="24" t="n"/>
    </row>
    <row r="42" ht="20" customHeight="1">
      <c r="A42" s="22" t="n"/>
      <c r="B42" s="23" t="n"/>
      <c r="C42" s="22" t="n"/>
      <c r="D42" s="24" t="n"/>
      <c r="E42" s="25" t="n"/>
      <c r="F42" s="22" t="n"/>
      <c r="G42" s="22" t="n"/>
      <c r="H42" s="23" t="n"/>
      <c r="I42" s="24" t="n"/>
    </row>
    <row r="43" ht="20" customHeight="1">
      <c r="A43" s="22" t="n"/>
      <c r="B43" s="23" t="n"/>
      <c r="C43" s="22" t="n"/>
      <c r="D43" s="24" t="n"/>
      <c r="E43" s="25" t="n"/>
      <c r="F43" s="22" t="n"/>
      <c r="G43" s="22" t="n"/>
      <c r="H43" s="23" t="n"/>
      <c r="I43" s="24" t="n"/>
    </row>
    <row r="44" ht="20" customHeight="1">
      <c r="A44" s="22" t="n"/>
      <c r="B44" s="23" t="n"/>
      <c r="C44" s="22" t="n"/>
      <c r="D44" s="24" t="n"/>
      <c r="E44" s="25" t="n"/>
      <c r="F44" s="22" t="n"/>
      <c r="G44" s="22" t="n"/>
      <c r="H44" s="23" t="n"/>
      <c r="I44" s="24" t="n"/>
    </row>
    <row r="45" ht="20" customHeight="1">
      <c r="A45" s="22" t="n"/>
      <c r="B45" s="23" t="n"/>
      <c r="C45" s="22" t="n"/>
      <c r="D45" s="24" t="n"/>
      <c r="E45" s="25" t="n"/>
      <c r="F45" s="22" t="n"/>
      <c r="G45" s="22" t="n"/>
      <c r="H45" s="23" t="n"/>
      <c r="I45" s="24" t="n"/>
    </row>
    <row r="46" ht="20" customHeight="1">
      <c r="A46" s="22" t="n"/>
      <c r="B46" s="23" t="n"/>
      <c r="C46" s="22" t="n"/>
      <c r="D46" s="24" t="n"/>
      <c r="E46" s="25" t="n"/>
      <c r="F46" s="22" t="n"/>
      <c r="G46" s="22" t="n"/>
      <c r="H46" s="23" t="n"/>
      <c r="I46" s="24" t="n"/>
    </row>
    <row r="47" ht="20" customHeight="1">
      <c r="A47" s="22" t="n"/>
      <c r="B47" s="23" t="n"/>
      <c r="C47" s="22" t="n"/>
      <c r="D47" s="24" t="n"/>
      <c r="E47" s="25" t="n"/>
      <c r="F47" s="22" t="n"/>
      <c r="G47" s="22" t="n"/>
      <c r="H47" s="23" t="n"/>
      <c r="I47" s="24" t="n"/>
    </row>
    <row r="48" ht="20" customHeight="1">
      <c r="A48" s="22" t="n"/>
      <c r="B48" s="23" t="n"/>
      <c r="C48" s="22" t="n"/>
      <c r="D48" s="24" t="n"/>
      <c r="E48" s="25" t="n"/>
      <c r="F48" s="22" t="n"/>
      <c r="G48" s="22" t="n"/>
      <c r="H48" s="23" t="n"/>
      <c r="I48" s="24" t="n"/>
    </row>
    <row r="49" ht="20" customHeight="1">
      <c r="A49" s="22" t="n"/>
      <c r="B49" s="23" t="n"/>
      <c r="C49" s="22" t="n"/>
      <c r="D49" s="24" t="n"/>
      <c r="E49" s="25" t="n"/>
      <c r="F49" s="22" t="n"/>
      <c r="G49" s="22" t="n"/>
      <c r="H49" s="23" t="n"/>
      <c r="I49" s="24" t="n"/>
    </row>
    <row r="50" ht="20" customHeight="1">
      <c r="A50" s="22" t="n"/>
      <c r="B50" s="23" t="n"/>
      <c r="C50" s="22" t="n"/>
      <c r="D50" s="24" t="n"/>
      <c r="E50" s="25" t="n"/>
      <c r="F50" s="22" t="n"/>
      <c r="G50" s="22" t="n"/>
      <c r="H50" s="23" t="n"/>
      <c r="I50" s="24" t="n"/>
    </row>
    <row r="51" ht="20" customHeight="1">
      <c r="A51" s="22" t="n"/>
      <c r="B51" s="23" t="n"/>
      <c r="C51" s="22" t="n"/>
      <c r="D51" s="24" t="n"/>
      <c r="E51" s="25" t="n"/>
      <c r="F51" s="22" t="n"/>
      <c r="G51" s="22" t="n"/>
      <c r="H51" s="23" t="n"/>
      <c r="I51" s="24" t="n"/>
    </row>
    <row r="52" ht="20" customHeight="1">
      <c r="A52" s="22" t="n"/>
      <c r="B52" s="23" t="n"/>
      <c r="C52" s="22" t="n"/>
      <c r="D52" s="24" t="n"/>
      <c r="E52" s="25" t="n"/>
      <c r="F52" s="22" t="n"/>
      <c r="G52" s="22" t="n"/>
      <c r="H52" s="23" t="n"/>
      <c r="I52" s="24" t="n"/>
    </row>
    <row r="53" ht="20" customHeight="1">
      <c r="A53" s="22" t="n"/>
      <c r="B53" s="23" t="n"/>
      <c r="C53" s="22" t="n"/>
      <c r="D53" s="24" t="n"/>
      <c r="E53" s="25" t="n"/>
      <c r="F53" s="22" t="n"/>
      <c r="G53" s="22" t="n"/>
      <c r="H53" s="23" t="n"/>
      <c r="I53" s="24" t="n"/>
    </row>
    <row r="54" ht="20" customHeight="1">
      <c r="A54" s="22" t="n"/>
      <c r="B54" s="23" t="n"/>
      <c r="C54" s="22" t="n"/>
      <c r="D54" s="24" t="n"/>
      <c r="E54" s="25" t="n"/>
      <c r="F54" s="22" t="n"/>
      <c r="G54" s="22" t="n"/>
      <c r="H54" s="23" t="n"/>
      <c r="I54" s="24" t="n"/>
    </row>
    <row r="55" ht="20" customHeight="1">
      <c r="A55" s="22" t="n"/>
      <c r="B55" s="23" t="n"/>
      <c r="C55" s="22" t="n"/>
      <c r="D55" s="24" t="n"/>
      <c r="E55" s="25" t="n"/>
      <c r="F55" s="22" t="n"/>
      <c r="G55" s="22" t="n"/>
      <c r="H55" s="23" t="n"/>
      <c r="I55" s="24" t="n"/>
    </row>
    <row r="56" ht="20" customHeight="1">
      <c r="A56" s="22" t="n"/>
      <c r="B56" s="23" t="n"/>
      <c r="C56" s="22" t="n"/>
      <c r="D56" s="24" t="n"/>
      <c r="E56" s="25" t="n"/>
      <c r="F56" s="22" t="n"/>
      <c r="G56" s="22" t="n"/>
      <c r="H56" s="23" t="n"/>
      <c r="I56" s="24" t="n"/>
    </row>
    <row r="57" ht="20" customHeight="1">
      <c r="A57" s="22" t="n"/>
      <c r="B57" s="23" t="n"/>
      <c r="C57" s="22" t="n"/>
      <c r="D57" s="24" t="n"/>
      <c r="E57" s="25" t="n"/>
      <c r="F57" s="22" t="n"/>
      <c r="G57" s="22" t="n"/>
      <c r="H57" s="23" t="n"/>
      <c r="I57" s="24" t="n"/>
    </row>
    <row r="58" ht="20" customHeight="1">
      <c r="A58" s="22" t="n"/>
      <c r="B58" s="23" t="n"/>
      <c r="C58" s="22" t="n"/>
      <c r="D58" s="24" t="n"/>
      <c r="E58" s="25" t="n"/>
      <c r="F58" s="22" t="n"/>
      <c r="G58" s="22" t="n"/>
      <c r="H58" s="23" t="n"/>
      <c r="I58" s="24" t="n"/>
    </row>
    <row r="59" ht="20" customHeight="1">
      <c r="A59" s="22" t="n"/>
      <c r="B59" s="23" t="n"/>
      <c r="C59" s="22" t="n"/>
      <c r="D59" s="24" t="n"/>
      <c r="E59" s="25" t="n"/>
      <c r="F59" s="22" t="n"/>
      <c r="G59" s="22" t="n"/>
      <c r="H59" s="23" t="n"/>
      <c r="I59" s="24" t="n"/>
    </row>
    <row r="60" ht="20" customHeight="1">
      <c r="A60" s="22" t="n"/>
      <c r="B60" s="23" t="n"/>
      <c r="C60" s="22" t="n"/>
      <c r="D60" s="24" t="n"/>
      <c r="E60" s="25" t="n"/>
      <c r="F60" s="22" t="n"/>
      <c r="G60" s="22" t="n"/>
      <c r="H60" s="23" t="n"/>
      <c r="I60" s="24" t="n"/>
    </row>
    <row r="61" ht="20" customHeight="1">
      <c r="A61" s="22" t="n"/>
      <c r="B61" s="23" t="n"/>
      <c r="C61" s="22" t="n"/>
      <c r="D61" s="24" t="n"/>
      <c r="E61" s="25" t="n"/>
      <c r="F61" s="22" t="n"/>
      <c r="G61" s="22" t="n"/>
      <c r="H61" s="23" t="n"/>
      <c r="I61" s="24" t="n"/>
    </row>
    <row r="62" ht="20" customHeight="1">
      <c r="A62" s="22" t="n"/>
      <c r="B62" s="23" t="n"/>
      <c r="C62" s="22" t="n"/>
      <c r="D62" s="24" t="n"/>
      <c r="E62" s="25" t="n"/>
      <c r="F62" s="22" t="n"/>
      <c r="G62" s="22" t="n"/>
      <c r="H62" s="23" t="n"/>
      <c r="I62" s="24" t="n"/>
    </row>
    <row r="63" ht="20" customHeight="1">
      <c r="A63" s="22" t="n"/>
      <c r="B63" s="23" t="n"/>
      <c r="C63" s="22" t="n"/>
      <c r="D63" s="24" t="n"/>
      <c r="E63" s="25" t="n"/>
      <c r="F63" s="22" t="n"/>
      <c r="G63" s="22" t="n"/>
      <c r="H63" s="23" t="n"/>
      <c r="I63" s="24" t="n"/>
    </row>
    <row r="64" ht="20" customHeight="1">
      <c r="A64" s="22" t="n"/>
      <c r="B64" s="23" t="n"/>
      <c r="C64" s="22" t="n"/>
      <c r="D64" s="24" t="n"/>
      <c r="E64" s="25" t="n"/>
      <c r="F64" s="22" t="n"/>
      <c r="G64" s="22" t="n"/>
      <c r="H64" s="23" t="n"/>
      <c r="I64" s="24" t="n"/>
    </row>
    <row r="65" ht="20" customHeight="1">
      <c r="A65" s="22" t="n"/>
      <c r="B65" s="23" t="n"/>
      <c r="C65" s="22" t="n"/>
      <c r="D65" s="24" t="n"/>
      <c r="E65" s="25" t="n"/>
      <c r="F65" s="22" t="n"/>
      <c r="G65" s="22" t="n"/>
      <c r="H65" s="23" t="n"/>
      <c r="I65" s="24" t="n"/>
    </row>
    <row r="66" ht="20" customHeight="1">
      <c r="A66" s="22" t="n"/>
      <c r="B66" s="23" t="n"/>
      <c r="C66" s="22" t="n"/>
      <c r="D66" s="24" t="n"/>
      <c r="E66" s="25" t="n"/>
      <c r="F66" s="22" t="n"/>
      <c r="G66" s="22" t="n"/>
      <c r="H66" s="23" t="n"/>
      <c r="I66" s="24" t="n"/>
    </row>
    <row r="67" ht="20" customHeight="1">
      <c r="A67" s="22" t="n"/>
      <c r="B67" s="23" t="n"/>
      <c r="C67" s="22" t="n"/>
      <c r="D67" s="24" t="n"/>
      <c r="E67" s="25" t="n"/>
      <c r="F67" s="22" t="n"/>
      <c r="G67" s="22" t="n"/>
      <c r="H67" s="23" t="n"/>
      <c r="I67" s="24" t="n"/>
    </row>
    <row r="68" ht="20" customHeight="1">
      <c r="A68" s="22" t="n"/>
      <c r="B68" s="23" t="n"/>
      <c r="C68" s="22" t="n"/>
      <c r="D68" s="24" t="n"/>
      <c r="E68" s="25" t="n"/>
      <c r="F68" s="22" t="n"/>
      <c r="G68" s="22" t="n"/>
      <c r="H68" s="23" t="n"/>
      <c r="I68" s="24" t="n"/>
    </row>
    <row r="69" ht="20" customHeight="1">
      <c r="A69" s="22" t="n"/>
      <c r="B69" s="23" t="n"/>
      <c r="C69" s="22" t="n"/>
      <c r="D69" s="24" t="n"/>
      <c r="E69" s="25" t="n"/>
      <c r="F69" s="22" t="n"/>
      <c r="G69" s="22" t="n"/>
      <c r="H69" s="23" t="n"/>
      <c r="I69" s="24" t="n"/>
    </row>
    <row r="70" ht="20" customHeight="1">
      <c r="A70" s="22" t="n"/>
      <c r="B70" s="23" t="n"/>
      <c r="C70" s="22" t="n"/>
      <c r="D70" s="24" t="n"/>
      <c r="E70" s="25" t="n"/>
      <c r="F70" s="22" t="n"/>
      <c r="G70" s="22" t="n"/>
      <c r="H70" s="23" t="n"/>
      <c r="I70" s="24" t="n"/>
    </row>
    <row r="71" ht="20" customHeight="1">
      <c r="A71" s="22" t="n"/>
      <c r="B71" s="23" t="n"/>
      <c r="C71" s="22" t="n"/>
      <c r="D71" s="24" t="n"/>
      <c r="E71" s="25" t="n"/>
      <c r="F71" s="22" t="n"/>
      <c r="G71" s="22" t="n"/>
      <c r="H71" s="23" t="n"/>
      <c r="I71" s="24" t="n"/>
    </row>
    <row r="72" ht="20" customHeight="1">
      <c r="A72" s="22" t="n"/>
      <c r="B72" s="23" t="n"/>
      <c r="C72" s="22" t="n"/>
      <c r="D72" s="24" t="n"/>
      <c r="E72" s="25" t="n"/>
      <c r="F72" s="22" t="n"/>
      <c r="G72" s="22" t="n"/>
      <c r="H72" s="23" t="n"/>
      <c r="I72" s="24" t="n"/>
    </row>
    <row r="73" ht="20" customHeight="1">
      <c r="A73" s="22" t="n"/>
      <c r="B73" s="23" t="n"/>
      <c r="C73" s="22" t="n"/>
      <c r="D73" s="24" t="n"/>
      <c r="E73" s="25" t="n"/>
      <c r="F73" s="22" t="n"/>
      <c r="G73" s="22" t="n"/>
      <c r="H73" s="23" t="n"/>
      <c r="I73" s="24" t="n"/>
    </row>
    <row r="74" ht="20" customHeight="1">
      <c r="A74" s="22" t="n"/>
      <c r="B74" s="23" t="n"/>
      <c r="C74" s="22" t="n"/>
      <c r="D74" s="24" t="n"/>
      <c r="E74" s="25" t="n"/>
      <c r="F74" s="22" t="n"/>
      <c r="G74" s="22" t="n"/>
      <c r="H74" s="23" t="n"/>
      <c r="I74" s="24" t="n"/>
    </row>
    <row r="75" ht="20" customHeight="1">
      <c r="A75" s="22" t="n"/>
      <c r="B75" s="23" t="n"/>
      <c r="C75" s="22" t="n"/>
      <c r="D75" s="24" t="n"/>
      <c r="E75" s="25" t="n"/>
      <c r="F75" s="22" t="n"/>
      <c r="G75" s="22" t="n"/>
      <c r="H75" s="23" t="n"/>
      <c r="I75" s="24" t="n"/>
    </row>
    <row r="76" ht="20" customHeight="1">
      <c r="A76" s="22" t="n"/>
      <c r="B76" s="23" t="n"/>
      <c r="C76" s="22" t="n"/>
      <c r="D76" s="24" t="n"/>
      <c r="E76" s="25" t="n"/>
      <c r="F76" s="22" t="n"/>
      <c r="G76" s="22" t="n"/>
      <c r="H76" s="23" t="n"/>
      <c r="I76" s="24" t="n"/>
    </row>
    <row r="77" ht="20" customHeight="1">
      <c r="A77" s="22" t="n"/>
      <c r="B77" s="23" t="n"/>
      <c r="C77" s="22" t="n"/>
      <c r="D77" s="24" t="n"/>
      <c r="E77" s="25" t="n"/>
      <c r="F77" s="22" t="n"/>
      <c r="G77" s="22" t="n"/>
      <c r="H77" s="23" t="n"/>
      <c r="I77" s="24" t="n"/>
    </row>
    <row r="78" ht="20" customHeight="1">
      <c r="A78" s="22" t="n"/>
      <c r="B78" s="23" t="n"/>
      <c r="C78" s="22" t="n"/>
      <c r="D78" s="24" t="n"/>
      <c r="E78" s="25" t="n"/>
      <c r="F78" s="22" t="n"/>
      <c r="G78" s="22" t="n"/>
      <c r="H78" s="23" t="n"/>
      <c r="I78" s="24" t="n"/>
    </row>
    <row r="79" ht="20" customHeight="1">
      <c r="A79" s="22" t="n"/>
      <c r="B79" s="23" t="n"/>
      <c r="C79" s="22" t="n"/>
      <c r="D79" s="24" t="n"/>
      <c r="E79" s="25" t="n"/>
      <c r="F79" s="22" t="n"/>
      <c r="G79" s="22" t="n"/>
      <c r="H79" s="23" t="n"/>
      <c r="I79" s="24" t="n"/>
    </row>
    <row r="80" ht="20" customHeight="1">
      <c r="A80" s="22" t="n"/>
      <c r="B80" s="23" t="n"/>
      <c r="C80" s="22" t="n"/>
      <c r="D80" s="24" t="n"/>
      <c r="E80" s="25" t="n"/>
      <c r="F80" s="22" t="n"/>
      <c r="G80" s="22" t="n"/>
      <c r="H80" s="23" t="n"/>
      <c r="I80" s="24" t="n"/>
    </row>
    <row r="81" ht="20" customHeight="1">
      <c r="A81" s="22" t="n"/>
      <c r="B81" s="23" t="n"/>
      <c r="C81" s="22" t="n"/>
      <c r="D81" s="24" t="n"/>
      <c r="E81" s="25" t="n"/>
      <c r="F81" s="22" t="n"/>
      <c r="G81" s="22" t="n"/>
      <c r="H81" s="23" t="n"/>
      <c r="I81" s="24" t="n"/>
    </row>
    <row r="82" ht="20" customHeight="1">
      <c r="A82" s="22" t="n"/>
      <c r="B82" s="23" t="n"/>
      <c r="C82" s="22" t="n"/>
      <c r="D82" s="24" t="n"/>
      <c r="E82" s="25" t="n"/>
      <c r="F82" s="22" t="n"/>
      <c r="G82" s="22" t="n"/>
      <c r="H82" s="23" t="n"/>
      <c r="I82" s="24" t="n"/>
    </row>
    <row r="83" ht="20" customHeight="1">
      <c r="A83" s="22" t="n"/>
      <c r="B83" s="23" t="n"/>
      <c r="C83" s="22" t="n"/>
      <c r="D83" s="24" t="n"/>
      <c r="E83" s="25" t="n"/>
      <c r="F83" s="22" t="n"/>
      <c r="G83" s="22" t="n"/>
      <c r="H83" s="23" t="n"/>
      <c r="I83" s="24" t="n"/>
    </row>
    <row r="84" ht="20" customHeight="1">
      <c r="A84" s="22" t="n"/>
      <c r="B84" s="23" t="n"/>
      <c r="C84" s="22" t="n"/>
      <c r="D84" s="24" t="n"/>
      <c r="E84" s="25" t="n"/>
      <c r="F84" s="22" t="n"/>
      <c r="G84" s="22" t="n"/>
      <c r="H84" s="23" t="n"/>
      <c r="I84" s="24" t="n"/>
    </row>
    <row r="85" ht="20" customHeight="1">
      <c r="A85" s="22" t="n"/>
      <c r="B85" s="23" t="n"/>
      <c r="C85" s="22" t="n"/>
      <c r="D85" s="24" t="n"/>
      <c r="E85" s="25" t="n"/>
      <c r="F85" s="22" t="n"/>
      <c r="G85" s="22" t="n"/>
      <c r="H85" s="23" t="n"/>
      <c r="I85" s="24" t="n"/>
    </row>
    <row r="86" ht="20" customHeight="1">
      <c r="A86" s="22" t="n"/>
      <c r="B86" s="23" t="n"/>
      <c r="C86" s="22" t="n"/>
      <c r="D86" s="24" t="n"/>
      <c r="E86" s="25" t="n"/>
      <c r="F86" s="22" t="n"/>
      <c r="G86" s="22" t="n"/>
      <c r="H86" s="23" t="n"/>
      <c r="I86" s="24" t="n"/>
    </row>
    <row r="87" ht="20" customHeight="1">
      <c r="A87" s="22" t="n"/>
      <c r="B87" s="23" t="n"/>
      <c r="C87" s="22" t="n"/>
      <c r="D87" s="24" t="n"/>
      <c r="E87" s="25" t="n"/>
      <c r="F87" s="22" t="n"/>
      <c r="G87" s="22" t="n"/>
      <c r="H87" s="23" t="n"/>
      <c r="I87" s="24" t="n"/>
    </row>
    <row r="88" ht="20" customHeight="1">
      <c r="A88" s="22" t="n"/>
      <c r="B88" s="23" t="n"/>
      <c r="C88" s="22" t="n"/>
      <c r="D88" s="24" t="n"/>
      <c r="E88" s="25" t="n"/>
      <c r="F88" s="22" t="n"/>
      <c r="G88" s="22" t="n"/>
      <c r="H88" s="23" t="n"/>
      <c r="I88" s="24" t="n"/>
    </row>
    <row r="89" ht="20" customHeight="1">
      <c r="A89" s="22" t="n"/>
      <c r="B89" s="23" t="n"/>
      <c r="C89" s="22" t="n"/>
      <c r="D89" s="24" t="n"/>
      <c r="E89" s="25" t="n"/>
      <c r="F89" s="22" t="n"/>
      <c r="G89" s="22" t="n"/>
      <c r="H89" s="23" t="n"/>
      <c r="I89" s="24" t="n"/>
    </row>
    <row r="90" ht="20" customHeight="1">
      <c r="A90" s="22" t="n"/>
      <c r="B90" s="23" t="n"/>
      <c r="C90" s="22" t="n"/>
      <c r="D90" s="24" t="n"/>
      <c r="E90" s="25" t="n"/>
      <c r="F90" s="22" t="n"/>
      <c r="G90" s="22" t="n"/>
      <c r="H90" s="23" t="n"/>
      <c r="I90" s="24" t="n"/>
    </row>
    <row r="91" ht="20" customHeight="1">
      <c r="A91" s="22" t="n"/>
      <c r="B91" s="23" t="n"/>
      <c r="C91" s="22" t="n"/>
      <c r="D91" s="24" t="n"/>
      <c r="E91" s="25" t="n"/>
      <c r="F91" s="22" t="n"/>
      <c r="G91" s="22" t="n"/>
      <c r="H91" s="23" t="n"/>
      <c r="I91" s="24" t="n"/>
    </row>
    <row r="92" ht="20" customHeight="1">
      <c r="A92" s="22" t="n"/>
      <c r="B92" s="23" t="n"/>
      <c r="C92" s="22" t="n"/>
      <c r="D92" s="24" t="n"/>
      <c r="E92" s="25" t="n"/>
      <c r="F92" s="22" t="n"/>
      <c r="G92" s="22" t="n"/>
      <c r="H92" s="23" t="n"/>
      <c r="I92" s="24" t="n"/>
    </row>
    <row r="93" ht="20" customHeight="1">
      <c r="A93" s="22" t="n"/>
      <c r="B93" s="23" t="n"/>
      <c r="C93" s="22" t="n"/>
      <c r="D93" s="24" t="n"/>
      <c r="E93" s="25" t="n"/>
      <c r="F93" s="22" t="n"/>
      <c r="G93" s="22" t="n"/>
      <c r="H93" s="23" t="n"/>
      <c r="I93" s="24" t="n"/>
    </row>
    <row r="94" ht="20" customHeight="1">
      <c r="A94" s="22" t="n"/>
      <c r="B94" s="23" t="n"/>
      <c r="C94" s="22" t="n"/>
      <c r="D94" s="24" t="n"/>
      <c r="E94" s="25" t="n"/>
      <c r="F94" s="22" t="n"/>
      <c r="G94" s="22" t="n"/>
      <c r="H94" s="23" t="n"/>
      <c r="I94" s="24" t="n"/>
    </row>
    <row r="95" ht="20" customHeight="1">
      <c r="A95" s="22" t="n"/>
      <c r="B95" s="23" t="n"/>
      <c r="C95" s="22" t="n"/>
      <c r="D95" s="24" t="n"/>
      <c r="E95" s="25" t="n"/>
      <c r="F95" s="22" t="n"/>
      <c r="G95" s="22" t="n"/>
      <c r="H95" s="23" t="n"/>
      <c r="I95" s="24" t="n"/>
    </row>
    <row r="96" ht="20" customHeight="1">
      <c r="A96" s="22" t="n"/>
      <c r="B96" s="23" t="n"/>
      <c r="C96" s="22" t="n"/>
      <c r="D96" s="24" t="n"/>
      <c r="E96" s="25" t="n"/>
      <c r="F96" s="22" t="n"/>
      <c r="G96" s="22" t="n"/>
      <c r="H96" s="23" t="n"/>
      <c r="I96" s="24" t="n"/>
    </row>
    <row r="97" ht="20" customHeight="1">
      <c r="A97" s="22" t="n"/>
      <c r="B97" s="23" t="n"/>
      <c r="C97" s="22" t="n"/>
      <c r="D97" s="24" t="n"/>
      <c r="E97" s="25" t="n"/>
      <c r="F97" s="22" t="n"/>
      <c r="G97" s="22" t="n"/>
      <c r="H97" s="23" t="n"/>
      <c r="I97" s="24" t="n"/>
    </row>
    <row r="98" ht="20" customHeight="1">
      <c r="A98" s="22" t="n"/>
      <c r="B98" s="23" t="n"/>
      <c r="C98" s="22" t="n"/>
      <c r="D98" s="24" t="n"/>
      <c r="E98" s="25" t="n"/>
      <c r="F98" s="22" t="n"/>
      <c r="G98" s="22" t="n"/>
      <c r="H98" s="23" t="n"/>
      <c r="I98" s="24" t="n"/>
    </row>
    <row r="99" ht="20" customHeight="1">
      <c r="A99" s="22" t="n"/>
      <c r="B99" s="23" t="n"/>
      <c r="C99" s="22" t="n"/>
      <c r="D99" s="24" t="n"/>
      <c r="E99" s="25" t="n"/>
      <c r="F99" s="22" t="n"/>
      <c r="G99" s="22" t="n"/>
      <c r="H99" s="23" t="n"/>
      <c r="I99" s="24" t="n"/>
    </row>
    <row r="100" ht="20" customHeight="1">
      <c r="A100" s="22" t="n"/>
      <c r="B100" s="23" t="n"/>
      <c r="C100" s="22" t="n"/>
      <c r="D100" s="24" t="n"/>
      <c r="E100" s="25" t="n"/>
      <c r="F100" s="22" t="n"/>
      <c r="G100" s="22" t="n"/>
      <c r="H100" s="23" t="n"/>
      <c r="I100" s="24" t="n"/>
    </row>
    <row r="101" ht="20" customHeight="1">
      <c r="A101" s="22" t="n"/>
      <c r="B101" s="23" t="n"/>
      <c r="C101" s="22" t="n"/>
      <c r="D101" s="24" t="n"/>
      <c r="E101" s="25" t="n"/>
      <c r="F101" s="22" t="n"/>
      <c r="G101" s="22" t="n"/>
      <c r="H101" s="23" t="n"/>
      <c r="I101" s="24" t="n"/>
    </row>
    <row r="102" ht="20" customHeight="1">
      <c r="A102" s="22" t="n"/>
      <c r="B102" s="23" t="n"/>
      <c r="C102" s="22" t="n"/>
      <c r="D102" s="24" t="n"/>
      <c r="E102" s="25" t="n"/>
      <c r="F102" s="22" t="n"/>
      <c r="G102" s="22" t="n"/>
      <c r="H102" s="23" t="n"/>
      <c r="I102" s="24" t="n"/>
    </row>
    <row r="103" ht="20" customHeight="1">
      <c r="A103" s="22" t="n"/>
      <c r="B103" s="23" t="n"/>
      <c r="C103" s="22" t="n"/>
      <c r="D103" s="24" t="n"/>
      <c r="E103" s="25" t="n"/>
      <c r="F103" s="22" t="n"/>
      <c r="G103" s="22" t="n"/>
      <c r="H103" s="23" t="n"/>
      <c r="I103" s="24" t="n"/>
    </row>
    <row r="104" ht="20" customHeight="1">
      <c r="A104" s="22" t="n"/>
      <c r="B104" s="23" t="n"/>
      <c r="C104" s="22" t="n"/>
      <c r="D104" s="24" t="n"/>
      <c r="E104" s="25" t="n"/>
      <c r="F104" s="22" t="n"/>
      <c r="G104" s="22" t="n"/>
      <c r="H104" s="23" t="n"/>
      <c r="I104" s="24" t="n"/>
    </row>
    <row r="105" ht="20" customHeight="1">
      <c r="A105" s="22" t="n"/>
      <c r="B105" s="23" t="n"/>
      <c r="C105" s="22" t="n"/>
      <c r="D105" s="24" t="n"/>
      <c r="E105" s="25" t="n"/>
      <c r="F105" s="22" t="n"/>
      <c r="G105" s="22" t="n"/>
      <c r="H105" s="23" t="n"/>
      <c r="I105" s="24" t="n"/>
    </row>
    <row r="106" ht="20" customHeight="1">
      <c r="A106" s="22" t="n"/>
      <c r="B106" s="23" t="n"/>
      <c r="C106" s="22" t="n"/>
      <c r="D106" s="24" t="n"/>
      <c r="E106" s="25" t="n"/>
      <c r="F106" s="22" t="n"/>
      <c r="G106" s="22" t="n"/>
      <c r="H106" s="23" t="n"/>
      <c r="I106" s="24" t="n"/>
    </row>
    <row r="107" ht="20" customHeight="1">
      <c r="A107" s="22" t="n"/>
      <c r="B107" s="23" t="n"/>
      <c r="C107" s="22" t="n"/>
      <c r="D107" s="24" t="n"/>
      <c r="E107" s="25" t="n"/>
      <c r="F107" s="22" t="n"/>
      <c r="G107" s="22" t="n"/>
      <c r="H107" s="23" t="n"/>
      <c r="I107" s="24" t="n"/>
    </row>
    <row r="108" ht="20" customHeight="1">
      <c r="A108" s="22" t="n"/>
      <c r="B108" s="23" t="n"/>
      <c r="C108" s="22" t="n"/>
      <c r="D108" s="24" t="n"/>
      <c r="E108" s="25" t="n"/>
      <c r="F108" s="22" t="n"/>
      <c r="G108" s="22" t="n"/>
      <c r="H108" s="23" t="n"/>
      <c r="I108" s="24" t="n"/>
    </row>
    <row r="109" ht="20" customHeight="1">
      <c r="A109" s="22" t="n"/>
      <c r="B109" s="23" t="n"/>
      <c r="C109" s="22" t="n"/>
      <c r="D109" s="24" t="n"/>
      <c r="E109" s="25" t="n"/>
      <c r="F109" s="22" t="n"/>
      <c r="G109" s="22" t="n"/>
      <c r="H109" s="23" t="n"/>
      <c r="I109" s="24" t="n"/>
    </row>
    <row r="110" ht="20" customHeight="1">
      <c r="A110" s="22" t="n"/>
      <c r="B110" s="23" t="n"/>
      <c r="C110" s="22" t="n"/>
      <c r="D110" s="24" t="n"/>
      <c r="E110" s="25" t="n"/>
      <c r="F110" s="22" t="n"/>
      <c r="G110" s="22" t="n"/>
      <c r="H110" s="23" t="n"/>
      <c r="I110" s="24" t="n"/>
    </row>
    <row r="111" ht="20" customHeight="1">
      <c r="A111" s="22" t="n"/>
      <c r="B111" s="23" t="n"/>
      <c r="C111" s="22" t="n"/>
      <c r="D111" s="24" t="n"/>
      <c r="E111" s="25" t="n"/>
      <c r="F111" s="22" t="n"/>
      <c r="G111" s="22" t="n"/>
      <c r="H111" s="23" t="n"/>
      <c r="I111" s="24" t="n"/>
    </row>
    <row r="112" ht="20" customHeight="1">
      <c r="A112" s="22" t="n"/>
      <c r="B112" s="23" t="n"/>
      <c r="C112" s="22" t="n"/>
      <c r="D112" s="24" t="n"/>
      <c r="E112" s="25" t="n"/>
      <c r="F112" s="22" t="n"/>
      <c r="G112" s="22" t="n"/>
      <c r="H112" s="23" t="n"/>
      <c r="I112" s="24" t="n"/>
    </row>
    <row r="113" ht="20" customHeight="1">
      <c r="A113" s="22" t="n"/>
      <c r="B113" s="23" t="n"/>
      <c r="C113" s="22" t="n"/>
      <c r="D113" s="24" t="n"/>
      <c r="E113" s="25" t="n"/>
      <c r="F113" s="22" t="n"/>
      <c r="G113" s="22" t="n"/>
      <c r="H113" s="23" t="n"/>
      <c r="I113" s="24" t="n"/>
    </row>
    <row r="114" ht="20" customHeight="1">
      <c r="A114" s="22" t="n"/>
      <c r="B114" s="23" t="n"/>
      <c r="C114" s="22" t="n"/>
      <c r="D114" s="24" t="n"/>
      <c r="E114" s="25" t="n"/>
      <c r="F114" s="22" t="n"/>
      <c r="G114" s="22" t="n"/>
      <c r="H114" s="23" t="n"/>
      <c r="I114" s="24" t="n"/>
    </row>
    <row r="115" ht="20" customHeight="1">
      <c r="A115" s="22" t="n"/>
      <c r="B115" s="23" t="n"/>
      <c r="C115" s="22" t="n"/>
      <c r="D115" s="24" t="n"/>
      <c r="E115" s="25" t="n"/>
      <c r="F115" s="22" t="n"/>
      <c r="G115" s="22" t="n"/>
      <c r="H115" s="23" t="n"/>
      <c r="I115" s="24" t="n"/>
    </row>
    <row r="116" ht="20" customHeight="1">
      <c r="A116" s="22" t="n"/>
      <c r="B116" s="23" t="n"/>
      <c r="C116" s="22" t="n"/>
      <c r="D116" s="24" t="n"/>
      <c r="E116" s="25" t="n"/>
      <c r="F116" s="22" t="n"/>
      <c r="G116" s="22" t="n"/>
      <c r="H116" s="23" t="n"/>
      <c r="I116" s="24" t="n"/>
    </row>
    <row r="117" ht="20" customHeight="1">
      <c r="A117" s="22" t="n"/>
      <c r="B117" s="23" t="n"/>
      <c r="C117" s="22" t="n"/>
      <c r="D117" s="24" t="n"/>
      <c r="E117" s="25" t="n"/>
      <c r="F117" s="22" t="n"/>
      <c r="G117" s="22" t="n"/>
      <c r="H117" s="23" t="n"/>
      <c r="I117" s="24" t="n"/>
    </row>
    <row r="118" ht="20" customHeight="1">
      <c r="A118" s="22" t="n"/>
      <c r="B118" s="23" t="n"/>
      <c r="C118" s="22" t="n"/>
      <c r="D118" s="24" t="n"/>
      <c r="E118" s="25" t="n"/>
      <c r="F118" s="22" t="n"/>
      <c r="G118" s="22" t="n"/>
      <c r="H118" s="23" t="n"/>
      <c r="I118" s="24" t="n"/>
    </row>
    <row r="119" ht="20" customHeight="1">
      <c r="A119" s="22" t="n"/>
      <c r="B119" s="23" t="n"/>
      <c r="C119" s="22" t="n"/>
      <c r="D119" s="24" t="n"/>
      <c r="E119" s="25" t="n"/>
      <c r="F119" s="22" t="n"/>
      <c r="G119" s="22" t="n"/>
      <c r="H119" s="23" t="n"/>
      <c r="I119" s="24" t="n"/>
    </row>
    <row r="120" ht="20" customHeight="1">
      <c r="A120" s="22" t="n"/>
      <c r="B120" s="23" t="n"/>
      <c r="C120" s="22" t="n"/>
      <c r="D120" s="24" t="n"/>
      <c r="E120" s="25" t="n"/>
      <c r="F120" s="22" t="n"/>
      <c r="G120" s="22" t="n"/>
      <c r="H120" s="23" t="n"/>
      <c r="I120" s="24" t="n"/>
    </row>
    <row r="121" ht="20" customHeight="1">
      <c r="A121" s="22" t="n"/>
      <c r="B121" s="23" t="n"/>
      <c r="C121" s="22" t="n"/>
      <c r="D121" s="24" t="n"/>
      <c r="E121" s="25" t="n"/>
      <c r="F121" s="22" t="n"/>
      <c r="G121" s="22" t="n"/>
      <c r="H121" s="23" t="n"/>
      <c r="I121" s="24" t="n"/>
    </row>
    <row r="122" ht="20" customHeight="1">
      <c r="A122" s="22" t="n"/>
      <c r="B122" s="23" t="n"/>
      <c r="C122" s="22" t="n"/>
      <c r="D122" s="24" t="n"/>
      <c r="E122" s="25" t="n"/>
      <c r="F122" s="22" t="n"/>
      <c r="G122" s="22" t="n"/>
      <c r="H122" s="23" t="n"/>
      <c r="I122" s="24" t="n"/>
    </row>
    <row r="123" ht="20" customHeight="1">
      <c r="A123" s="22" t="n"/>
      <c r="B123" s="23" t="n"/>
      <c r="C123" s="22" t="n"/>
      <c r="D123" s="24" t="n"/>
      <c r="E123" s="25" t="n"/>
      <c r="F123" s="22" t="n"/>
      <c r="G123" s="22" t="n"/>
      <c r="H123" s="23" t="n"/>
      <c r="I123" s="24" t="n"/>
    </row>
    <row r="124" ht="20" customHeight="1">
      <c r="A124" s="22" t="n"/>
      <c r="B124" s="23" t="n"/>
      <c r="C124" s="22" t="n"/>
      <c r="D124" s="24" t="n"/>
      <c r="E124" s="25" t="n"/>
      <c r="F124" s="22" t="n"/>
      <c r="G124" s="22" t="n"/>
      <c r="H124" s="23" t="n"/>
      <c r="I124" s="24" t="n"/>
    </row>
  </sheetData>
  <autoFilter ref="A4:I124"/>
  <mergeCells count="1">
    <mergeCell ref="A1:I1"/>
  </mergeCells>
  <conditionalFormatting sqref="A5:I124">
    <cfRule type="expression" priority="1" dxfId="1">
      <formula>AND(COUNTA($A5:$I5)&gt;0,OR($A5="",$B5="",$C5="",$D5="",$E5=""))</formula>
    </cfRule>
  </conditionalFormatting>
  <conditionalFormatting sqref="G5:G124">
    <cfRule type="expression" priority="2" dxfId="1">
      <formula>$G5="Review"</formula>
    </cfRule>
    <cfRule type="expression" priority="3" dxfId="2">
      <formula>$G5="Estimate"</formula>
    </cfRule>
  </conditionalFormatting>
  <conditionalFormatting sqref="H5:H124">
    <cfRule type="expression" priority="4" dxfId="1">
      <formula>AND($H5&lt;&gt;"",$H5&lt;Assumptions!$B$5,$G5&lt;&gt;"Entered")</formula>
    </cfRule>
  </conditionalFormatting>
  <dataValidations count="5">
    <dataValidation sqref="C5:C124" showDropDown="0" showInputMessage="1" showErrorMessage="1" allowBlank="0" errorTitle="Invalid category" error="Select Revenue or Operating Expense." promptTitle="Category" prompt="Choose the operating category." type="list">
      <formula1>"Revenue,Operating Expense"</formula1>
    </dataValidation>
    <dataValidation sqref="F5:F124" showDropDown="0" showInputMessage="0" showErrorMessage="1" allowBlank="0" errorTitle="Invalid owner" error="Select a listed fictional responsibility role." type="list">
      <formula1>"Acquisition Team,Facility Manager,Regional Reviewer"</formula1>
    </dataValidation>
    <dataValidation sqref="G5:G124" showDropDown="0" showInputMessage="0" showErrorMessage="1" allowBlank="0" errorTitle="Invalid status" error="Select Entered, Estimate, or Review." type="list">
      <formula1>"Entered,Estimate,Review"</formula1>
    </dataValidation>
    <dataValidation sqref="B5:B124 H5:H124" showDropDown="0" showInputMessage="0" showErrorMessage="1" allowBlank="0" errorTitle="Invalid date" error="Enter a date from 01/01/2000 through 12/31/2100." type="date" operator="between">
      <formula1>DATE(2000,1,1)</formula1>
      <formula2>DATE(2100,12,31)</formula2>
    </dataValidation>
    <dataValidation sqref="E5:E124" showDropDown="0" showInputMessage="0" showErrorMessage="1" allowBlank="0" errorTitle="Invalid amount" error="Enter an amount from -$10,000,000 through $10,000,000." type="decimal" operator="between">
      <formula1>-10000000</formula1>
      <formula2>10000000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6" customWidth="1" min="4" max="4"/>
    <col width="16" customWidth="1" min="5" max="5"/>
    <col width="20" customWidth="1" min="6" max="6"/>
    <col width="19" customWidth="1" min="7" max="7"/>
    <col width="17" customWidth="1" min="8" max="8"/>
    <col width="19" customWidth="1" min="9" max="9"/>
    <col width="22" customWidth="1" min="10" max="10"/>
  </cols>
  <sheetData>
    <row r="1" ht="28" customHeight="1">
      <c r="A1" s="1" t="inlineStr">
        <is>
          <t>Annual Acquisition Projection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7" t="n"/>
    </row>
    <row r="2">
      <c r="A2" s="20" t="inlineStr">
        <is>
          <t>Formula output from the editable assumptions and trailing operations; blank years are outside the selected hold period.</t>
        </is>
      </c>
    </row>
    <row r="3"/>
    <row r="4" ht="26" customHeight="1">
      <c r="A4" s="21" t="inlineStr">
        <is>
          <t>Year</t>
        </is>
      </c>
      <c r="B4" s="21" t="inlineStr">
        <is>
          <t>Revenue</t>
        </is>
      </c>
      <c r="C4" s="21" t="inlineStr">
        <is>
          <t>Operating Expenses</t>
        </is>
      </c>
      <c r="D4" s="21" t="inlineStr">
        <is>
          <t>NOI</t>
        </is>
      </c>
      <c r="E4" s="21" t="inlineStr">
        <is>
          <t>Debt Service</t>
        </is>
      </c>
      <c r="F4" s="21" t="inlineStr">
        <is>
          <t>Operating Cash Flow</t>
        </is>
      </c>
      <c r="G4" s="21" t="inlineStr">
        <is>
          <t>End Loan Balance</t>
        </is>
      </c>
      <c r="H4" s="21" t="inlineStr">
        <is>
          <t>Exit Value</t>
        </is>
      </c>
      <c r="I4" s="21" t="inlineStr">
        <is>
          <t>Net Sale Proceeds</t>
        </is>
      </c>
      <c r="J4" s="21" t="inlineStr">
        <is>
          <t>Total Equity Cash Flow</t>
        </is>
      </c>
    </row>
    <row r="5">
      <c r="A5" s="26" t="n">
        <v>0</v>
      </c>
      <c r="B5" s="8" t="n"/>
      <c r="C5" s="8" t="n"/>
      <c r="D5" s="8" t="n"/>
      <c r="E5" s="8" t="n"/>
      <c r="F5" s="8" t="n"/>
      <c r="G5" s="8" t="n"/>
      <c r="H5" s="8" t="n"/>
      <c r="I5" s="8" t="n"/>
      <c r="J5" s="8">
        <f>IF(Summary!$E$7="","",-Summary!$E$7)</f>
        <v/>
      </c>
    </row>
    <row r="6">
      <c r="A6" s="27">
        <f>IF(ROW()-5&lt;=Assumptions!$B$17,ROW()-5,"")</f>
        <v/>
      </c>
      <c r="B6" s="6">
        <f>IF($A6="","",IFERROR(Summary!$B$8*(1+Assumptions!$B$20)^$A6,""))</f>
        <v/>
      </c>
      <c r="C6" s="6">
        <f>IF($A6="","",IFERROR(Summary!$B$9*(1+Assumptions!$B$21)^$A6,""))</f>
        <v/>
      </c>
      <c r="D6" s="6">
        <f>IF(OR($B6="",$C6=""),"",$B6-$C6)</f>
        <v/>
      </c>
      <c r="E6" s="6">
        <f>IF($A6="","",IF($A6&lt;=Assumptions!$B$16,Summary!$E$8,0))</f>
        <v/>
      </c>
      <c r="F6" s="6">
        <f>IF(OR($D6="",$E6=""),"",$D6-$E6)</f>
        <v/>
      </c>
      <c r="G6" s="6">
        <f>IF($A6="","",IF(Summary!$E$6="","",IFERROR(-FV(Assumptions!$B$14/12,$A6*12,PMT(Assumptions!$B$14/12,Assumptions!$B$15*12,Summary!$E$6),Summary!$E$6),"")))</f>
        <v/>
      </c>
      <c r="H6" s="6">
        <f>IF($A6=Assumptions!$B$17,IFERROR(($B6*(1+Assumptions!$B$20)-$C6*(1+Assumptions!$B$21))/Assumptions!$B$18,""),"")</f>
        <v/>
      </c>
      <c r="I6" s="6">
        <f>IF($H6="","",$H6*(1-Assumptions!$B$19)-$G6)</f>
        <v/>
      </c>
      <c r="J6" s="6">
        <f>IF($A6="","",$F6+IF($I6="",0,$I6))</f>
        <v/>
      </c>
    </row>
    <row r="7">
      <c r="A7" s="26">
        <f>IF(ROW()-5&lt;=Assumptions!$B$17,ROW()-5,"")</f>
        <v/>
      </c>
      <c r="B7" s="8">
        <f>IF($A7="","",IFERROR(Summary!$B$8*(1+Assumptions!$B$20)^$A7,""))</f>
        <v/>
      </c>
      <c r="C7" s="8">
        <f>IF($A7="","",IFERROR(Summary!$B$9*(1+Assumptions!$B$21)^$A7,""))</f>
        <v/>
      </c>
      <c r="D7" s="8">
        <f>IF(OR($B7="",$C7=""),"",$B7-$C7)</f>
        <v/>
      </c>
      <c r="E7" s="8">
        <f>IF($A7="","",IF($A7&lt;=Assumptions!$B$16,Summary!$E$8,0))</f>
        <v/>
      </c>
      <c r="F7" s="8">
        <f>IF(OR($D7="",$E7=""),"",$D7-$E7)</f>
        <v/>
      </c>
      <c r="G7" s="8">
        <f>IF($A7="","",IF(Summary!$E$6="","",IFERROR(-FV(Assumptions!$B$14/12,$A7*12,PMT(Assumptions!$B$14/12,Assumptions!$B$15*12,Summary!$E$6),Summary!$E$6),"")))</f>
        <v/>
      </c>
      <c r="H7" s="8">
        <f>IF($A7=Assumptions!$B$17,IFERROR(($B7*(1+Assumptions!$B$20)-$C7*(1+Assumptions!$B$21))/Assumptions!$B$18,""),"")</f>
        <v/>
      </c>
      <c r="I7" s="8">
        <f>IF($H7="","",$H7*(1-Assumptions!$B$19)-$G7)</f>
        <v/>
      </c>
      <c r="J7" s="8">
        <f>IF($A7="","",$F7+IF($I7="",0,$I7))</f>
        <v/>
      </c>
    </row>
    <row r="8">
      <c r="A8" s="27">
        <f>IF(ROW()-5&lt;=Assumptions!$B$17,ROW()-5,"")</f>
        <v/>
      </c>
      <c r="B8" s="6">
        <f>IF($A8="","",IFERROR(Summary!$B$8*(1+Assumptions!$B$20)^$A8,""))</f>
        <v/>
      </c>
      <c r="C8" s="6">
        <f>IF($A8="","",IFERROR(Summary!$B$9*(1+Assumptions!$B$21)^$A8,""))</f>
        <v/>
      </c>
      <c r="D8" s="6">
        <f>IF(OR($B8="",$C8=""),"",$B8-$C8)</f>
        <v/>
      </c>
      <c r="E8" s="6">
        <f>IF($A8="","",IF($A8&lt;=Assumptions!$B$16,Summary!$E$8,0))</f>
        <v/>
      </c>
      <c r="F8" s="6">
        <f>IF(OR($D8="",$E8=""),"",$D8-$E8)</f>
        <v/>
      </c>
      <c r="G8" s="6">
        <f>IF($A8="","",IF(Summary!$E$6="","",IFERROR(-FV(Assumptions!$B$14/12,$A8*12,PMT(Assumptions!$B$14/12,Assumptions!$B$15*12,Summary!$E$6),Summary!$E$6),"")))</f>
        <v/>
      </c>
      <c r="H8" s="6">
        <f>IF($A8=Assumptions!$B$17,IFERROR(($B8*(1+Assumptions!$B$20)-$C8*(1+Assumptions!$B$21))/Assumptions!$B$18,""),"")</f>
        <v/>
      </c>
      <c r="I8" s="6">
        <f>IF($H8="","",$H8*(1-Assumptions!$B$19)-$G8)</f>
        <v/>
      </c>
      <c r="J8" s="6">
        <f>IF($A8="","",$F8+IF($I8="",0,$I8))</f>
        <v/>
      </c>
    </row>
    <row r="9">
      <c r="A9" s="26">
        <f>IF(ROW()-5&lt;=Assumptions!$B$17,ROW()-5,"")</f>
        <v/>
      </c>
      <c r="B9" s="8">
        <f>IF($A9="","",IFERROR(Summary!$B$8*(1+Assumptions!$B$20)^$A9,""))</f>
        <v/>
      </c>
      <c r="C9" s="8">
        <f>IF($A9="","",IFERROR(Summary!$B$9*(1+Assumptions!$B$21)^$A9,""))</f>
        <v/>
      </c>
      <c r="D9" s="8">
        <f>IF(OR($B9="",$C9=""),"",$B9-$C9)</f>
        <v/>
      </c>
      <c r="E9" s="8">
        <f>IF($A9="","",IF($A9&lt;=Assumptions!$B$16,Summary!$E$8,0))</f>
        <v/>
      </c>
      <c r="F9" s="8">
        <f>IF(OR($D9="",$E9=""),"",$D9-$E9)</f>
        <v/>
      </c>
      <c r="G9" s="8">
        <f>IF($A9="","",IF(Summary!$E$6="","",IFERROR(-FV(Assumptions!$B$14/12,$A9*12,PMT(Assumptions!$B$14/12,Assumptions!$B$15*12,Summary!$E$6),Summary!$E$6),"")))</f>
        <v/>
      </c>
      <c r="H9" s="8">
        <f>IF($A9=Assumptions!$B$17,IFERROR(($B9*(1+Assumptions!$B$20)-$C9*(1+Assumptions!$B$21))/Assumptions!$B$18,""),"")</f>
        <v/>
      </c>
      <c r="I9" s="8">
        <f>IF($H9="","",$H9*(1-Assumptions!$B$19)-$G9)</f>
        <v/>
      </c>
      <c r="J9" s="8">
        <f>IF($A9="","",$F9+IF($I9="",0,$I9))</f>
        <v/>
      </c>
    </row>
    <row r="10">
      <c r="A10" s="27">
        <f>IF(ROW()-5&lt;=Assumptions!$B$17,ROW()-5,"")</f>
        <v/>
      </c>
      <c r="B10" s="6">
        <f>IF($A10="","",IFERROR(Summary!$B$8*(1+Assumptions!$B$20)^$A10,""))</f>
        <v/>
      </c>
      <c r="C10" s="6">
        <f>IF($A10="","",IFERROR(Summary!$B$9*(1+Assumptions!$B$21)^$A10,""))</f>
        <v/>
      </c>
      <c r="D10" s="6">
        <f>IF(OR($B10="",$C10=""),"",$B10-$C10)</f>
        <v/>
      </c>
      <c r="E10" s="6">
        <f>IF($A10="","",IF($A10&lt;=Assumptions!$B$16,Summary!$E$8,0))</f>
        <v/>
      </c>
      <c r="F10" s="6">
        <f>IF(OR($D10="",$E10=""),"",$D10-$E10)</f>
        <v/>
      </c>
      <c r="G10" s="6">
        <f>IF($A10="","",IF(Summary!$E$6="","",IFERROR(-FV(Assumptions!$B$14/12,$A10*12,PMT(Assumptions!$B$14/12,Assumptions!$B$15*12,Summary!$E$6),Summary!$E$6),"")))</f>
        <v/>
      </c>
      <c r="H10" s="6">
        <f>IF($A10=Assumptions!$B$17,IFERROR(($B10*(1+Assumptions!$B$20)-$C10*(1+Assumptions!$B$21))/Assumptions!$B$18,""),"")</f>
        <v/>
      </c>
      <c r="I10" s="6">
        <f>IF($H10="","",$H10*(1-Assumptions!$B$19)-$G10)</f>
        <v/>
      </c>
      <c r="J10" s="6">
        <f>IF($A10="","",$F10+IF($I10="",0,$I10))</f>
        <v/>
      </c>
    </row>
    <row r="11">
      <c r="A11" s="26">
        <f>IF(ROW()-5&lt;=Assumptions!$B$17,ROW()-5,"")</f>
        <v/>
      </c>
      <c r="B11" s="8">
        <f>IF($A11="","",IFERROR(Summary!$B$8*(1+Assumptions!$B$20)^$A11,""))</f>
        <v/>
      </c>
      <c r="C11" s="8">
        <f>IF($A11="","",IFERROR(Summary!$B$9*(1+Assumptions!$B$21)^$A11,""))</f>
        <v/>
      </c>
      <c r="D11" s="8">
        <f>IF(OR($B11="",$C11=""),"",$B11-$C11)</f>
        <v/>
      </c>
      <c r="E11" s="8">
        <f>IF($A11="","",IF($A11&lt;=Assumptions!$B$16,Summary!$E$8,0))</f>
        <v/>
      </c>
      <c r="F11" s="8">
        <f>IF(OR($D11="",$E11=""),"",$D11-$E11)</f>
        <v/>
      </c>
      <c r="G11" s="8">
        <f>IF($A11="","",IF(Summary!$E$6="","",IFERROR(-FV(Assumptions!$B$14/12,$A11*12,PMT(Assumptions!$B$14/12,Assumptions!$B$15*12,Summary!$E$6),Summary!$E$6),"")))</f>
        <v/>
      </c>
      <c r="H11" s="8">
        <f>IF($A11=Assumptions!$B$17,IFERROR(($B11*(1+Assumptions!$B$20)-$C11*(1+Assumptions!$B$21))/Assumptions!$B$18,""),"")</f>
        <v/>
      </c>
      <c r="I11" s="8">
        <f>IF($H11="","",$H11*(1-Assumptions!$B$19)-$G11)</f>
        <v/>
      </c>
      <c r="J11" s="8">
        <f>IF($A11="","",$F11+IF($I11="",0,$I11))</f>
        <v/>
      </c>
    </row>
    <row r="12">
      <c r="A12" s="27">
        <f>IF(ROW()-5&lt;=Assumptions!$B$17,ROW()-5,"")</f>
        <v/>
      </c>
      <c r="B12" s="6">
        <f>IF($A12="","",IFERROR(Summary!$B$8*(1+Assumptions!$B$20)^$A12,""))</f>
        <v/>
      </c>
      <c r="C12" s="6">
        <f>IF($A12="","",IFERROR(Summary!$B$9*(1+Assumptions!$B$21)^$A12,""))</f>
        <v/>
      </c>
      <c r="D12" s="6">
        <f>IF(OR($B12="",$C12=""),"",$B12-$C12)</f>
        <v/>
      </c>
      <c r="E12" s="6">
        <f>IF($A12="","",IF($A12&lt;=Assumptions!$B$16,Summary!$E$8,0))</f>
        <v/>
      </c>
      <c r="F12" s="6">
        <f>IF(OR($D12="",$E12=""),"",$D12-$E12)</f>
        <v/>
      </c>
      <c r="G12" s="6">
        <f>IF($A12="","",IF(Summary!$E$6="","",IFERROR(-FV(Assumptions!$B$14/12,$A12*12,PMT(Assumptions!$B$14/12,Assumptions!$B$15*12,Summary!$E$6),Summary!$E$6),"")))</f>
        <v/>
      </c>
      <c r="H12" s="6">
        <f>IF($A12=Assumptions!$B$17,IFERROR(($B12*(1+Assumptions!$B$20)-$C12*(1+Assumptions!$B$21))/Assumptions!$B$18,""),"")</f>
        <v/>
      </c>
      <c r="I12" s="6">
        <f>IF($H12="","",$H12*(1-Assumptions!$B$19)-$G12)</f>
        <v/>
      </c>
      <c r="J12" s="6">
        <f>IF($A12="","",$F12+IF($I12="",0,$I12))</f>
        <v/>
      </c>
    </row>
    <row r="13">
      <c r="A13" s="26">
        <f>IF(ROW()-5&lt;=Assumptions!$B$17,ROW()-5,"")</f>
        <v/>
      </c>
      <c r="B13" s="8">
        <f>IF($A13="","",IFERROR(Summary!$B$8*(1+Assumptions!$B$20)^$A13,""))</f>
        <v/>
      </c>
      <c r="C13" s="8">
        <f>IF($A13="","",IFERROR(Summary!$B$9*(1+Assumptions!$B$21)^$A13,""))</f>
        <v/>
      </c>
      <c r="D13" s="8">
        <f>IF(OR($B13="",$C13=""),"",$B13-$C13)</f>
        <v/>
      </c>
      <c r="E13" s="8">
        <f>IF($A13="","",IF($A13&lt;=Assumptions!$B$16,Summary!$E$8,0))</f>
        <v/>
      </c>
      <c r="F13" s="8">
        <f>IF(OR($D13="",$E13=""),"",$D13-$E13)</f>
        <v/>
      </c>
      <c r="G13" s="8">
        <f>IF($A13="","",IF(Summary!$E$6="","",IFERROR(-FV(Assumptions!$B$14/12,$A13*12,PMT(Assumptions!$B$14/12,Assumptions!$B$15*12,Summary!$E$6),Summary!$E$6),"")))</f>
        <v/>
      </c>
      <c r="H13" s="8">
        <f>IF($A13=Assumptions!$B$17,IFERROR(($B13*(1+Assumptions!$B$20)-$C13*(1+Assumptions!$B$21))/Assumptions!$B$18,""),"")</f>
        <v/>
      </c>
      <c r="I13" s="8">
        <f>IF($H13="","",$H13*(1-Assumptions!$B$19)-$G13)</f>
        <v/>
      </c>
      <c r="J13" s="8">
        <f>IF($A13="","",$F13+IF($I13="",0,$I13))</f>
        <v/>
      </c>
    </row>
    <row r="14">
      <c r="A14" s="27">
        <f>IF(ROW()-5&lt;=Assumptions!$B$17,ROW()-5,"")</f>
        <v/>
      </c>
      <c r="B14" s="6">
        <f>IF($A14="","",IFERROR(Summary!$B$8*(1+Assumptions!$B$20)^$A14,""))</f>
        <v/>
      </c>
      <c r="C14" s="6">
        <f>IF($A14="","",IFERROR(Summary!$B$9*(1+Assumptions!$B$21)^$A14,""))</f>
        <v/>
      </c>
      <c r="D14" s="6">
        <f>IF(OR($B14="",$C14=""),"",$B14-$C14)</f>
        <v/>
      </c>
      <c r="E14" s="6">
        <f>IF($A14="","",IF($A14&lt;=Assumptions!$B$16,Summary!$E$8,0))</f>
        <v/>
      </c>
      <c r="F14" s="6">
        <f>IF(OR($D14="",$E14=""),"",$D14-$E14)</f>
        <v/>
      </c>
      <c r="G14" s="6">
        <f>IF($A14="","",IF(Summary!$E$6="","",IFERROR(-FV(Assumptions!$B$14/12,$A14*12,PMT(Assumptions!$B$14/12,Assumptions!$B$15*12,Summary!$E$6),Summary!$E$6),"")))</f>
        <v/>
      </c>
      <c r="H14" s="6">
        <f>IF($A14=Assumptions!$B$17,IFERROR(($B14*(1+Assumptions!$B$20)-$C14*(1+Assumptions!$B$21))/Assumptions!$B$18,""),"")</f>
        <v/>
      </c>
      <c r="I14" s="6">
        <f>IF($H14="","",$H14*(1-Assumptions!$B$19)-$G14)</f>
        <v/>
      </c>
      <c r="J14" s="6">
        <f>IF($A14="","",$F14+IF($I14="",0,$I14))</f>
        <v/>
      </c>
    </row>
    <row r="15">
      <c r="A15" s="26">
        <f>IF(ROW()-5&lt;=Assumptions!$B$17,ROW()-5,"")</f>
        <v/>
      </c>
      <c r="B15" s="8">
        <f>IF($A15="","",IFERROR(Summary!$B$8*(1+Assumptions!$B$20)^$A15,""))</f>
        <v/>
      </c>
      <c r="C15" s="8">
        <f>IF($A15="","",IFERROR(Summary!$B$9*(1+Assumptions!$B$21)^$A15,""))</f>
        <v/>
      </c>
      <c r="D15" s="8">
        <f>IF(OR($B15="",$C15=""),"",$B15-$C15)</f>
        <v/>
      </c>
      <c r="E15" s="8">
        <f>IF($A15="","",IF($A15&lt;=Assumptions!$B$16,Summary!$E$8,0))</f>
        <v/>
      </c>
      <c r="F15" s="8">
        <f>IF(OR($D15="",$E15=""),"",$D15-$E15)</f>
        <v/>
      </c>
      <c r="G15" s="8">
        <f>IF($A15="","",IF(Summary!$E$6="","",IFERROR(-FV(Assumptions!$B$14/12,$A15*12,PMT(Assumptions!$B$14/12,Assumptions!$B$15*12,Summary!$E$6),Summary!$E$6),"")))</f>
        <v/>
      </c>
      <c r="H15" s="8">
        <f>IF($A15=Assumptions!$B$17,IFERROR(($B15*(1+Assumptions!$B$20)-$C15*(1+Assumptions!$B$21))/Assumptions!$B$18,""),"")</f>
        <v/>
      </c>
      <c r="I15" s="8">
        <f>IF($H15="","",$H15*(1-Assumptions!$B$19)-$G15)</f>
        <v/>
      </c>
      <c r="J15" s="8">
        <f>IF($A15="","",$F15+IF($I15="",0,$I15))</f>
        <v/>
      </c>
    </row>
    <row r="16">
      <c r="A16" s="27">
        <f>IF(ROW()-5&lt;=Assumptions!$B$17,ROW()-5,"")</f>
        <v/>
      </c>
      <c r="B16" s="6">
        <f>IF($A16="","",IFERROR(Summary!$B$8*(1+Assumptions!$B$20)^$A16,""))</f>
        <v/>
      </c>
      <c r="C16" s="6">
        <f>IF($A16="","",IFERROR(Summary!$B$9*(1+Assumptions!$B$21)^$A16,""))</f>
        <v/>
      </c>
      <c r="D16" s="6">
        <f>IF(OR($B16="",$C16=""),"",$B16-$C16)</f>
        <v/>
      </c>
      <c r="E16" s="6">
        <f>IF($A16="","",IF($A16&lt;=Assumptions!$B$16,Summary!$E$8,0))</f>
        <v/>
      </c>
      <c r="F16" s="6">
        <f>IF(OR($D16="",$E16=""),"",$D16-$E16)</f>
        <v/>
      </c>
      <c r="G16" s="6">
        <f>IF($A16="","",IF(Summary!$E$6="","",IFERROR(-FV(Assumptions!$B$14/12,$A16*12,PMT(Assumptions!$B$14/12,Assumptions!$B$15*12,Summary!$E$6),Summary!$E$6),"")))</f>
        <v/>
      </c>
      <c r="H16" s="6">
        <f>IF($A16=Assumptions!$B$17,IFERROR(($B16*(1+Assumptions!$B$20)-$C16*(1+Assumptions!$B$21))/Assumptions!$B$18,""),"")</f>
        <v/>
      </c>
      <c r="I16" s="6">
        <f>IF($H16="","",$H16*(1-Assumptions!$B$19)-$G16)</f>
        <v/>
      </c>
      <c r="J16" s="6">
        <f>IF($A16="","",$F16+IF($I16="",0,$I16))</f>
        <v/>
      </c>
    </row>
    <row r="17">
      <c r="A17" s="26">
        <f>IF(ROW()-5&lt;=Assumptions!$B$17,ROW()-5,"")</f>
        <v/>
      </c>
      <c r="B17" s="8">
        <f>IF($A17="","",IFERROR(Summary!$B$8*(1+Assumptions!$B$20)^$A17,""))</f>
        <v/>
      </c>
      <c r="C17" s="8">
        <f>IF($A17="","",IFERROR(Summary!$B$9*(1+Assumptions!$B$21)^$A17,""))</f>
        <v/>
      </c>
      <c r="D17" s="8">
        <f>IF(OR($B17="",$C17=""),"",$B17-$C17)</f>
        <v/>
      </c>
      <c r="E17" s="8">
        <f>IF($A17="","",IF($A17&lt;=Assumptions!$B$16,Summary!$E$8,0))</f>
        <v/>
      </c>
      <c r="F17" s="8">
        <f>IF(OR($D17="",$E17=""),"",$D17-$E17)</f>
        <v/>
      </c>
      <c r="G17" s="8">
        <f>IF($A17="","",IF(Summary!$E$6="","",IFERROR(-FV(Assumptions!$B$14/12,$A17*12,PMT(Assumptions!$B$14/12,Assumptions!$B$15*12,Summary!$E$6),Summary!$E$6),"")))</f>
        <v/>
      </c>
      <c r="H17" s="8">
        <f>IF($A17=Assumptions!$B$17,IFERROR(($B17*(1+Assumptions!$B$20)-$C17*(1+Assumptions!$B$21))/Assumptions!$B$18,""),"")</f>
        <v/>
      </c>
      <c r="I17" s="8">
        <f>IF($H17="","",$H17*(1-Assumptions!$B$19)-$G17)</f>
        <v/>
      </c>
      <c r="J17" s="8">
        <f>IF($A17="","",$F17+IF($I17="",0,$I17))</f>
        <v/>
      </c>
    </row>
    <row r="18">
      <c r="A18" s="27">
        <f>IF(ROW()-5&lt;=Assumptions!$B$17,ROW()-5,"")</f>
        <v/>
      </c>
      <c r="B18" s="6">
        <f>IF($A18="","",IFERROR(Summary!$B$8*(1+Assumptions!$B$20)^$A18,""))</f>
        <v/>
      </c>
      <c r="C18" s="6">
        <f>IF($A18="","",IFERROR(Summary!$B$9*(1+Assumptions!$B$21)^$A18,""))</f>
        <v/>
      </c>
      <c r="D18" s="6">
        <f>IF(OR($B18="",$C18=""),"",$B18-$C18)</f>
        <v/>
      </c>
      <c r="E18" s="6">
        <f>IF($A18="","",IF($A18&lt;=Assumptions!$B$16,Summary!$E$8,0))</f>
        <v/>
      </c>
      <c r="F18" s="6">
        <f>IF(OR($D18="",$E18=""),"",$D18-$E18)</f>
        <v/>
      </c>
      <c r="G18" s="6">
        <f>IF($A18="","",IF(Summary!$E$6="","",IFERROR(-FV(Assumptions!$B$14/12,$A18*12,PMT(Assumptions!$B$14/12,Assumptions!$B$15*12,Summary!$E$6),Summary!$E$6),"")))</f>
        <v/>
      </c>
      <c r="H18" s="6">
        <f>IF($A18=Assumptions!$B$17,IFERROR(($B18*(1+Assumptions!$B$20)-$C18*(1+Assumptions!$B$21))/Assumptions!$B$18,""),"")</f>
        <v/>
      </c>
      <c r="I18" s="6">
        <f>IF($H18="","",$H18*(1-Assumptions!$B$19)-$G18)</f>
        <v/>
      </c>
      <c r="J18" s="6">
        <f>IF($A18="","",$F18+IF($I18="",0,$I18))</f>
        <v/>
      </c>
    </row>
    <row r="19">
      <c r="A19" s="26">
        <f>IF(ROW()-5&lt;=Assumptions!$B$17,ROW()-5,"")</f>
        <v/>
      </c>
      <c r="B19" s="8">
        <f>IF($A19="","",IFERROR(Summary!$B$8*(1+Assumptions!$B$20)^$A19,""))</f>
        <v/>
      </c>
      <c r="C19" s="8">
        <f>IF($A19="","",IFERROR(Summary!$B$9*(1+Assumptions!$B$21)^$A19,""))</f>
        <v/>
      </c>
      <c r="D19" s="8">
        <f>IF(OR($B19="",$C19=""),"",$B19-$C19)</f>
        <v/>
      </c>
      <c r="E19" s="8">
        <f>IF($A19="","",IF($A19&lt;=Assumptions!$B$16,Summary!$E$8,0))</f>
        <v/>
      </c>
      <c r="F19" s="8">
        <f>IF(OR($D19="",$E19=""),"",$D19-$E19)</f>
        <v/>
      </c>
      <c r="G19" s="8">
        <f>IF($A19="","",IF(Summary!$E$6="","",IFERROR(-FV(Assumptions!$B$14/12,$A19*12,PMT(Assumptions!$B$14/12,Assumptions!$B$15*12,Summary!$E$6),Summary!$E$6),"")))</f>
        <v/>
      </c>
      <c r="H19" s="8">
        <f>IF($A19=Assumptions!$B$17,IFERROR(($B19*(1+Assumptions!$B$20)-$C19*(1+Assumptions!$B$21))/Assumptions!$B$18,""),"")</f>
        <v/>
      </c>
      <c r="I19" s="8">
        <f>IF($H19="","",$H19*(1-Assumptions!$B$19)-$G19)</f>
        <v/>
      </c>
      <c r="J19" s="8">
        <f>IF($A19="","",$F19+IF($I19="",0,$I19))</f>
        <v/>
      </c>
    </row>
    <row r="20">
      <c r="A20" s="27">
        <f>IF(ROW()-5&lt;=Assumptions!$B$17,ROW()-5,"")</f>
        <v/>
      </c>
      <c r="B20" s="6">
        <f>IF($A20="","",IFERROR(Summary!$B$8*(1+Assumptions!$B$20)^$A20,""))</f>
        <v/>
      </c>
      <c r="C20" s="6">
        <f>IF($A20="","",IFERROR(Summary!$B$9*(1+Assumptions!$B$21)^$A20,""))</f>
        <v/>
      </c>
      <c r="D20" s="6">
        <f>IF(OR($B20="",$C20=""),"",$B20-$C20)</f>
        <v/>
      </c>
      <c r="E20" s="6">
        <f>IF($A20="","",IF($A20&lt;=Assumptions!$B$16,Summary!$E$8,0))</f>
        <v/>
      </c>
      <c r="F20" s="6">
        <f>IF(OR($D20="",$E20=""),"",$D20-$E20)</f>
        <v/>
      </c>
      <c r="G20" s="6">
        <f>IF($A20="","",IF(Summary!$E$6="","",IFERROR(-FV(Assumptions!$B$14/12,$A20*12,PMT(Assumptions!$B$14/12,Assumptions!$B$15*12,Summary!$E$6),Summary!$E$6),"")))</f>
        <v/>
      </c>
      <c r="H20" s="6">
        <f>IF($A20=Assumptions!$B$17,IFERROR(($B20*(1+Assumptions!$B$20)-$C20*(1+Assumptions!$B$21))/Assumptions!$B$18,""),"")</f>
        <v/>
      </c>
      <c r="I20" s="6">
        <f>IF($H20="","",$H20*(1-Assumptions!$B$19)-$G20)</f>
        <v/>
      </c>
      <c r="J20" s="6">
        <f>IF($A20="","",$F20+IF($I20="",0,$I20))</f>
        <v/>
      </c>
    </row>
    <row r="21">
      <c r="A21" s="26">
        <f>IF(ROW()-5&lt;=Assumptions!$B$17,ROW()-5,"")</f>
        <v/>
      </c>
      <c r="B21" s="8">
        <f>IF($A21="","",IFERROR(Summary!$B$8*(1+Assumptions!$B$20)^$A21,""))</f>
        <v/>
      </c>
      <c r="C21" s="8">
        <f>IF($A21="","",IFERROR(Summary!$B$9*(1+Assumptions!$B$21)^$A21,""))</f>
        <v/>
      </c>
      <c r="D21" s="8">
        <f>IF(OR($B21="",$C21=""),"",$B21-$C21)</f>
        <v/>
      </c>
      <c r="E21" s="8">
        <f>IF($A21="","",IF($A21&lt;=Assumptions!$B$16,Summary!$E$8,0))</f>
        <v/>
      </c>
      <c r="F21" s="8">
        <f>IF(OR($D21="",$E21=""),"",$D21-$E21)</f>
        <v/>
      </c>
      <c r="G21" s="8">
        <f>IF($A21="","",IF(Summary!$E$6="","",IFERROR(-FV(Assumptions!$B$14/12,$A21*12,PMT(Assumptions!$B$14/12,Assumptions!$B$15*12,Summary!$E$6),Summary!$E$6),"")))</f>
        <v/>
      </c>
      <c r="H21" s="8">
        <f>IF($A21=Assumptions!$B$17,IFERROR(($B21*(1+Assumptions!$B$20)-$C21*(1+Assumptions!$B$21))/Assumptions!$B$18,""),"")</f>
        <v/>
      </c>
      <c r="I21" s="8">
        <f>IF($H21="","",$H21*(1-Assumptions!$B$19)-$G21)</f>
        <v/>
      </c>
      <c r="J21" s="8">
        <f>IF($A21="","",$F21+IF($I21="",0,$I21))</f>
        <v/>
      </c>
    </row>
    <row r="22">
      <c r="A22" s="27">
        <f>IF(ROW()-5&lt;=Assumptions!$B$17,ROW()-5,"")</f>
        <v/>
      </c>
      <c r="B22" s="6">
        <f>IF($A22="","",IFERROR(Summary!$B$8*(1+Assumptions!$B$20)^$A22,""))</f>
        <v/>
      </c>
      <c r="C22" s="6">
        <f>IF($A22="","",IFERROR(Summary!$B$9*(1+Assumptions!$B$21)^$A22,""))</f>
        <v/>
      </c>
      <c r="D22" s="6">
        <f>IF(OR($B22="",$C22=""),"",$B22-$C22)</f>
        <v/>
      </c>
      <c r="E22" s="6">
        <f>IF($A22="","",IF($A22&lt;=Assumptions!$B$16,Summary!$E$8,0))</f>
        <v/>
      </c>
      <c r="F22" s="6">
        <f>IF(OR($D22="",$E22=""),"",$D22-$E22)</f>
        <v/>
      </c>
      <c r="G22" s="6">
        <f>IF($A22="","",IF(Summary!$E$6="","",IFERROR(-FV(Assumptions!$B$14/12,$A22*12,PMT(Assumptions!$B$14/12,Assumptions!$B$15*12,Summary!$E$6),Summary!$E$6),"")))</f>
        <v/>
      </c>
      <c r="H22" s="6">
        <f>IF($A22=Assumptions!$B$17,IFERROR(($B22*(1+Assumptions!$B$20)-$C22*(1+Assumptions!$B$21))/Assumptions!$B$18,""),"")</f>
        <v/>
      </c>
      <c r="I22" s="6">
        <f>IF($H22="","",$H22*(1-Assumptions!$B$19)-$G22)</f>
        <v/>
      </c>
      <c r="J22" s="6">
        <f>IF($A22="","",$F22+IF($I22="",0,$I22))</f>
        <v/>
      </c>
    </row>
    <row r="23">
      <c r="A23" s="26">
        <f>IF(ROW()-5&lt;=Assumptions!$B$17,ROW()-5,"")</f>
        <v/>
      </c>
      <c r="B23" s="8">
        <f>IF($A23="","",IFERROR(Summary!$B$8*(1+Assumptions!$B$20)^$A23,""))</f>
        <v/>
      </c>
      <c r="C23" s="8">
        <f>IF($A23="","",IFERROR(Summary!$B$9*(1+Assumptions!$B$21)^$A23,""))</f>
        <v/>
      </c>
      <c r="D23" s="8">
        <f>IF(OR($B23="",$C23=""),"",$B23-$C23)</f>
        <v/>
      </c>
      <c r="E23" s="8">
        <f>IF($A23="","",IF($A23&lt;=Assumptions!$B$16,Summary!$E$8,0))</f>
        <v/>
      </c>
      <c r="F23" s="8">
        <f>IF(OR($D23="",$E23=""),"",$D23-$E23)</f>
        <v/>
      </c>
      <c r="G23" s="8">
        <f>IF($A23="","",IF(Summary!$E$6="","",IFERROR(-FV(Assumptions!$B$14/12,$A23*12,PMT(Assumptions!$B$14/12,Assumptions!$B$15*12,Summary!$E$6),Summary!$E$6),"")))</f>
        <v/>
      </c>
      <c r="H23" s="8">
        <f>IF($A23=Assumptions!$B$17,IFERROR(($B23*(1+Assumptions!$B$20)-$C23*(1+Assumptions!$B$21))/Assumptions!$B$18,""),"")</f>
        <v/>
      </c>
      <c r="I23" s="8">
        <f>IF($H23="","",$H23*(1-Assumptions!$B$19)-$G23)</f>
        <v/>
      </c>
      <c r="J23" s="8">
        <f>IF($A23="","",$F23+IF($I23="",0,$I23))</f>
        <v/>
      </c>
    </row>
    <row r="24">
      <c r="A24" s="27">
        <f>IF(ROW()-5&lt;=Assumptions!$B$17,ROW()-5,"")</f>
        <v/>
      </c>
      <c r="B24" s="6">
        <f>IF($A24="","",IFERROR(Summary!$B$8*(1+Assumptions!$B$20)^$A24,""))</f>
        <v/>
      </c>
      <c r="C24" s="6">
        <f>IF($A24="","",IFERROR(Summary!$B$9*(1+Assumptions!$B$21)^$A24,""))</f>
        <v/>
      </c>
      <c r="D24" s="6">
        <f>IF(OR($B24="",$C24=""),"",$B24-$C24)</f>
        <v/>
      </c>
      <c r="E24" s="6">
        <f>IF($A24="","",IF($A24&lt;=Assumptions!$B$16,Summary!$E$8,0))</f>
        <v/>
      </c>
      <c r="F24" s="6">
        <f>IF(OR($D24="",$E24=""),"",$D24-$E24)</f>
        <v/>
      </c>
      <c r="G24" s="6">
        <f>IF($A24="","",IF(Summary!$E$6="","",IFERROR(-FV(Assumptions!$B$14/12,$A24*12,PMT(Assumptions!$B$14/12,Assumptions!$B$15*12,Summary!$E$6),Summary!$E$6),"")))</f>
        <v/>
      </c>
      <c r="H24" s="6">
        <f>IF($A24=Assumptions!$B$17,IFERROR(($B24*(1+Assumptions!$B$20)-$C24*(1+Assumptions!$B$21))/Assumptions!$B$18,""),"")</f>
        <v/>
      </c>
      <c r="I24" s="6">
        <f>IF($H24="","",$H24*(1-Assumptions!$B$19)-$G24)</f>
        <v/>
      </c>
      <c r="J24" s="6">
        <f>IF($A24="","",$F24+IF($I24="",0,$I24))</f>
        <v/>
      </c>
    </row>
    <row r="25">
      <c r="A25" s="26">
        <f>IF(ROW()-5&lt;=Assumptions!$B$17,ROW()-5,"")</f>
        <v/>
      </c>
      <c r="B25" s="8">
        <f>IF($A25="","",IFERROR(Summary!$B$8*(1+Assumptions!$B$20)^$A25,""))</f>
        <v/>
      </c>
      <c r="C25" s="8">
        <f>IF($A25="","",IFERROR(Summary!$B$9*(1+Assumptions!$B$21)^$A25,""))</f>
        <v/>
      </c>
      <c r="D25" s="8">
        <f>IF(OR($B25="",$C25=""),"",$B25-$C25)</f>
        <v/>
      </c>
      <c r="E25" s="8">
        <f>IF($A25="","",IF($A25&lt;=Assumptions!$B$16,Summary!$E$8,0))</f>
        <v/>
      </c>
      <c r="F25" s="8">
        <f>IF(OR($D25="",$E25=""),"",$D25-$E25)</f>
        <v/>
      </c>
      <c r="G25" s="8">
        <f>IF($A25="","",IF(Summary!$E$6="","",IFERROR(-FV(Assumptions!$B$14/12,$A25*12,PMT(Assumptions!$B$14/12,Assumptions!$B$15*12,Summary!$E$6),Summary!$E$6),"")))</f>
        <v/>
      </c>
      <c r="H25" s="8">
        <f>IF($A25=Assumptions!$B$17,IFERROR(($B25*(1+Assumptions!$B$20)-$C25*(1+Assumptions!$B$21))/Assumptions!$B$18,""),"")</f>
        <v/>
      </c>
      <c r="I25" s="8">
        <f>IF($H25="","",$H25*(1-Assumptions!$B$19)-$G25)</f>
        <v/>
      </c>
      <c r="J25" s="8">
        <f>IF($A25="","",$F25+IF($I25="",0,$I25))</f>
        <v/>
      </c>
    </row>
    <row r="26">
      <c r="A26" s="27">
        <f>IF(ROW()-5&lt;=Assumptions!$B$17,ROW()-5,"")</f>
        <v/>
      </c>
      <c r="B26" s="6">
        <f>IF($A26="","",IFERROR(Summary!$B$8*(1+Assumptions!$B$20)^$A26,""))</f>
        <v/>
      </c>
      <c r="C26" s="6">
        <f>IF($A26="","",IFERROR(Summary!$B$9*(1+Assumptions!$B$21)^$A26,""))</f>
        <v/>
      </c>
      <c r="D26" s="6">
        <f>IF(OR($B26="",$C26=""),"",$B26-$C26)</f>
        <v/>
      </c>
      <c r="E26" s="6">
        <f>IF($A26="","",IF($A26&lt;=Assumptions!$B$16,Summary!$E$8,0))</f>
        <v/>
      </c>
      <c r="F26" s="6">
        <f>IF(OR($D26="",$E26=""),"",$D26-$E26)</f>
        <v/>
      </c>
      <c r="G26" s="6">
        <f>IF($A26="","",IF(Summary!$E$6="","",IFERROR(-FV(Assumptions!$B$14/12,$A26*12,PMT(Assumptions!$B$14/12,Assumptions!$B$15*12,Summary!$E$6),Summary!$E$6),"")))</f>
        <v/>
      </c>
      <c r="H26" s="6">
        <f>IF($A26=Assumptions!$B$17,IFERROR(($B26*(1+Assumptions!$B$20)-$C26*(1+Assumptions!$B$21))/Assumptions!$B$18,""),"")</f>
        <v/>
      </c>
      <c r="I26" s="6">
        <f>IF($H26="","",$H26*(1-Assumptions!$B$19)-$G26)</f>
        <v/>
      </c>
      <c r="J26" s="6">
        <f>IF($A26="","",$F26+IF($I26="",0,$I26))</f>
        <v/>
      </c>
    </row>
    <row r="27">
      <c r="A27" s="26">
        <f>IF(ROW()-5&lt;=Assumptions!$B$17,ROW()-5,"")</f>
        <v/>
      </c>
      <c r="B27" s="8">
        <f>IF($A27="","",IFERROR(Summary!$B$8*(1+Assumptions!$B$20)^$A27,""))</f>
        <v/>
      </c>
      <c r="C27" s="8">
        <f>IF($A27="","",IFERROR(Summary!$B$9*(1+Assumptions!$B$21)^$A27,""))</f>
        <v/>
      </c>
      <c r="D27" s="8">
        <f>IF(OR($B27="",$C27=""),"",$B27-$C27)</f>
        <v/>
      </c>
      <c r="E27" s="8">
        <f>IF($A27="","",IF($A27&lt;=Assumptions!$B$16,Summary!$E$8,0))</f>
        <v/>
      </c>
      <c r="F27" s="8">
        <f>IF(OR($D27="",$E27=""),"",$D27-$E27)</f>
        <v/>
      </c>
      <c r="G27" s="8">
        <f>IF($A27="","",IF(Summary!$E$6="","",IFERROR(-FV(Assumptions!$B$14/12,$A27*12,PMT(Assumptions!$B$14/12,Assumptions!$B$15*12,Summary!$E$6),Summary!$E$6),"")))</f>
        <v/>
      </c>
      <c r="H27" s="8">
        <f>IF($A27=Assumptions!$B$17,IFERROR(($B27*(1+Assumptions!$B$20)-$C27*(1+Assumptions!$B$21))/Assumptions!$B$18,""),"")</f>
        <v/>
      </c>
      <c r="I27" s="8">
        <f>IF($H27="","",$H27*(1-Assumptions!$B$19)-$G27)</f>
        <v/>
      </c>
      <c r="J27" s="8">
        <f>IF($A27="","",$F27+IF($I27="",0,$I27))</f>
        <v/>
      </c>
    </row>
    <row r="28">
      <c r="A28" s="27">
        <f>IF(ROW()-5&lt;=Assumptions!$B$17,ROW()-5,"")</f>
        <v/>
      </c>
      <c r="B28" s="6">
        <f>IF($A28="","",IFERROR(Summary!$B$8*(1+Assumptions!$B$20)^$A28,""))</f>
        <v/>
      </c>
      <c r="C28" s="6">
        <f>IF($A28="","",IFERROR(Summary!$B$9*(1+Assumptions!$B$21)^$A28,""))</f>
        <v/>
      </c>
      <c r="D28" s="6">
        <f>IF(OR($B28="",$C28=""),"",$B28-$C28)</f>
        <v/>
      </c>
      <c r="E28" s="6">
        <f>IF($A28="","",IF($A28&lt;=Assumptions!$B$16,Summary!$E$8,0))</f>
        <v/>
      </c>
      <c r="F28" s="6">
        <f>IF(OR($D28="",$E28=""),"",$D28-$E28)</f>
        <v/>
      </c>
      <c r="G28" s="6">
        <f>IF($A28="","",IF(Summary!$E$6="","",IFERROR(-FV(Assumptions!$B$14/12,$A28*12,PMT(Assumptions!$B$14/12,Assumptions!$B$15*12,Summary!$E$6),Summary!$E$6),"")))</f>
        <v/>
      </c>
      <c r="H28" s="6">
        <f>IF($A28=Assumptions!$B$17,IFERROR(($B28*(1+Assumptions!$B$20)-$C28*(1+Assumptions!$B$21))/Assumptions!$B$18,""),"")</f>
        <v/>
      </c>
      <c r="I28" s="6">
        <f>IF($H28="","",$H28*(1-Assumptions!$B$19)-$G28)</f>
        <v/>
      </c>
      <c r="J28" s="6">
        <f>IF($A28="","",$F28+IF($I28="",0,$I28))</f>
        <v/>
      </c>
    </row>
    <row r="29">
      <c r="A29" s="26">
        <f>IF(ROW()-5&lt;=Assumptions!$B$17,ROW()-5,"")</f>
        <v/>
      </c>
      <c r="B29" s="8">
        <f>IF($A29="","",IFERROR(Summary!$B$8*(1+Assumptions!$B$20)^$A29,""))</f>
        <v/>
      </c>
      <c r="C29" s="8">
        <f>IF($A29="","",IFERROR(Summary!$B$9*(1+Assumptions!$B$21)^$A29,""))</f>
        <v/>
      </c>
      <c r="D29" s="8">
        <f>IF(OR($B29="",$C29=""),"",$B29-$C29)</f>
        <v/>
      </c>
      <c r="E29" s="8">
        <f>IF($A29="","",IF($A29&lt;=Assumptions!$B$16,Summary!$E$8,0))</f>
        <v/>
      </c>
      <c r="F29" s="8">
        <f>IF(OR($D29="",$E29=""),"",$D29-$E29)</f>
        <v/>
      </c>
      <c r="G29" s="8">
        <f>IF($A29="","",IF(Summary!$E$6="","",IFERROR(-FV(Assumptions!$B$14/12,$A29*12,PMT(Assumptions!$B$14/12,Assumptions!$B$15*12,Summary!$E$6),Summary!$E$6),"")))</f>
        <v/>
      </c>
      <c r="H29" s="8">
        <f>IF($A29=Assumptions!$B$17,IFERROR(($B29*(1+Assumptions!$B$20)-$C29*(1+Assumptions!$B$21))/Assumptions!$B$18,""),"")</f>
        <v/>
      </c>
      <c r="I29" s="8">
        <f>IF($H29="","",$H29*(1-Assumptions!$B$19)-$G29)</f>
        <v/>
      </c>
      <c r="J29" s="8">
        <f>IF($A29="","",$F29+IF($I29="",0,$I29))</f>
        <v/>
      </c>
    </row>
    <row r="30">
      <c r="A30" s="27">
        <f>IF(ROW()-5&lt;=Assumptions!$B$17,ROW()-5,"")</f>
        <v/>
      </c>
      <c r="B30" s="6">
        <f>IF($A30="","",IFERROR(Summary!$B$8*(1+Assumptions!$B$20)^$A30,""))</f>
        <v/>
      </c>
      <c r="C30" s="6">
        <f>IF($A30="","",IFERROR(Summary!$B$9*(1+Assumptions!$B$21)^$A30,""))</f>
        <v/>
      </c>
      <c r="D30" s="6">
        <f>IF(OR($B30="",$C30=""),"",$B30-$C30)</f>
        <v/>
      </c>
      <c r="E30" s="6">
        <f>IF($A30="","",IF($A30&lt;=Assumptions!$B$16,Summary!$E$8,0))</f>
        <v/>
      </c>
      <c r="F30" s="6">
        <f>IF(OR($D30="",$E30=""),"",$D30-$E30)</f>
        <v/>
      </c>
      <c r="G30" s="6">
        <f>IF($A30="","",IF(Summary!$E$6="","",IFERROR(-FV(Assumptions!$B$14/12,$A30*12,PMT(Assumptions!$B$14/12,Assumptions!$B$15*12,Summary!$E$6),Summary!$E$6),"")))</f>
        <v/>
      </c>
      <c r="H30" s="6">
        <f>IF($A30=Assumptions!$B$17,IFERROR(($B30*(1+Assumptions!$B$20)-$C30*(1+Assumptions!$B$21))/Assumptions!$B$18,""),"")</f>
        <v/>
      </c>
      <c r="I30" s="6">
        <f>IF($H30="","",$H30*(1-Assumptions!$B$19)-$G30)</f>
        <v/>
      </c>
      <c r="J30" s="6">
        <f>IF($A30="","",$F30+IF($I30="",0,$I30))</f>
        <v/>
      </c>
    </row>
    <row r="31">
      <c r="A31" s="26">
        <f>IF(ROW()-5&lt;=Assumptions!$B$17,ROW()-5,"")</f>
        <v/>
      </c>
      <c r="B31" s="8">
        <f>IF($A31="","",IFERROR(Summary!$B$8*(1+Assumptions!$B$20)^$A31,""))</f>
        <v/>
      </c>
      <c r="C31" s="8">
        <f>IF($A31="","",IFERROR(Summary!$B$9*(1+Assumptions!$B$21)^$A31,""))</f>
        <v/>
      </c>
      <c r="D31" s="8">
        <f>IF(OR($B31="",$C31=""),"",$B31-$C31)</f>
        <v/>
      </c>
      <c r="E31" s="8">
        <f>IF($A31="","",IF($A31&lt;=Assumptions!$B$16,Summary!$E$8,0))</f>
        <v/>
      </c>
      <c r="F31" s="8">
        <f>IF(OR($D31="",$E31=""),"",$D31-$E31)</f>
        <v/>
      </c>
      <c r="G31" s="8">
        <f>IF($A31="","",IF(Summary!$E$6="","",IFERROR(-FV(Assumptions!$B$14/12,$A31*12,PMT(Assumptions!$B$14/12,Assumptions!$B$15*12,Summary!$E$6),Summary!$E$6),"")))</f>
        <v/>
      </c>
      <c r="H31" s="8">
        <f>IF($A31=Assumptions!$B$17,IFERROR(($B31*(1+Assumptions!$B$20)-$C31*(1+Assumptions!$B$21))/Assumptions!$B$18,""),"")</f>
        <v/>
      </c>
      <c r="I31" s="8">
        <f>IF($H31="","",$H31*(1-Assumptions!$B$19)-$G31)</f>
        <v/>
      </c>
      <c r="J31" s="8">
        <f>IF($A31="","",$F31+IF($I31="",0,$I31))</f>
        <v/>
      </c>
    </row>
    <row r="32">
      <c r="A32" s="27">
        <f>IF(ROW()-5&lt;=Assumptions!$B$17,ROW()-5,"")</f>
        <v/>
      </c>
      <c r="B32" s="6">
        <f>IF($A32="","",IFERROR(Summary!$B$8*(1+Assumptions!$B$20)^$A32,""))</f>
        <v/>
      </c>
      <c r="C32" s="6">
        <f>IF($A32="","",IFERROR(Summary!$B$9*(1+Assumptions!$B$21)^$A32,""))</f>
        <v/>
      </c>
      <c r="D32" s="6">
        <f>IF(OR($B32="",$C32=""),"",$B32-$C32)</f>
        <v/>
      </c>
      <c r="E32" s="6">
        <f>IF($A32="","",IF($A32&lt;=Assumptions!$B$16,Summary!$E$8,0))</f>
        <v/>
      </c>
      <c r="F32" s="6">
        <f>IF(OR($D32="",$E32=""),"",$D32-$E32)</f>
        <v/>
      </c>
      <c r="G32" s="6">
        <f>IF($A32="","",IF(Summary!$E$6="","",IFERROR(-FV(Assumptions!$B$14/12,$A32*12,PMT(Assumptions!$B$14/12,Assumptions!$B$15*12,Summary!$E$6),Summary!$E$6),"")))</f>
        <v/>
      </c>
      <c r="H32" s="6">
        <f>IF($A32=Assumptions!$B$17,IFERROR(($B32*(1+Assumptions!$B$20)-$C32*(1+Assumptions!$B$21))/Assumptions!$B$18,""),"")</f>
        <v/>
      </c>
      <c r="I32" s="6">
        <f>IF($H32="","",$H32*(1-Assumptions!$B$19)-$G32)</f>
        <v/>
      </c>
      <c r="J32" s="6">
        <f>IF($A32="","",$F32+IF($I32="",0,$I32))</f>
        <v/>
      </c>
    </row>
    <row r="33">
      <c r="A33" s="26">
        <f>IF(ROW()-5&lt;=Assumptions!$B$17,ROW()-5,"")</f>
        <v/>
      </c>
      <c r="B33" s="8">
        <f>IF($A33="","",IFERROR(Summary!$B$8*(1+Assumptions!$B$20)^$A33,""))</f>
        <v/>
      </c>
      <c r="C33" s="8">
        <f>IF($A33="","",IFERROR(Summary!$B$9*(1+Assumptions!$B$21)^$A33,""))</f>
        <v/>
      </c>
      <c r="D33" s="8">
        <f>IF(OR($B33="",$C33=""),"",$B33-$C33)</f>
        <v/>
      </c>
      <c r="E33" s="8">
        <f>IF($A33="","",IF($A33&lt;=Assumptions!$B$16,Summary!$E$8,0))</f>
        <v/>
      </c>
      <c r="F33" s="8">
        <f>IF(OR($D33="",$E33=""),"",$D33-$E33)</f>
        <v/>
      </c>
      <c r="G33" s="8">
        <f>IF($A33="","",IF(Summary!$E$6="","",IFERROR(-FV(Assumptions!$B$14/12,$A33*12,PMT(Assumptions!$B$14/12,Assumptions!$B$15*12,Summary!$E$6),Summary!$E$6),"")))</f>
        <v/>
      </c>
      <c r="H33" s="8">
        <f>IF($A33=Assumptions!$B$17,IFERROR(($B33*(1+Assumptions!$B$20)-$C33*(1+Assumptions!$B$21))/Assumptions!$B$18,""),"")</f>
        <v/>
      </c>
      <c r="I33" s="8">
        <f>IF($H33="","",$H33*(1-Assumptions!$B$19)-$G33)</f>
        <v/>
      </c>
      <c r="J33" s="8">
        <f>IF($A33="","",$F33+IF($I33="",0,$I33))</f>
        <v/>
      </c>
    </row>
    <row r="34">
      <c r="A34" s="27">
        <f>IF(ROW()-5&lt;=Assumptions!$B$17,ROW()-5,"")</f>
        <v/>
      </c>
      <c r="B34" s="6">
        <f>IF($A34="","",IFERROR(Summary!$B$8*(1+Assumptions!$B$20)^$A34,""))</f>
        <v/>
      </c>
      <c r="C34" s="6">
        <f>IF($A34="","",IFERROR(Summary!$B$9*(1+Assumptions!$B$21)^$A34,""))</f>
        <v/>
      </c>
      <c r="D34" s="6">
        <f>IF(OR($B34="",$C34=""),"",$B34-$C34)</f>
        <v/>
      </c>
      <c r="E34" s="6">
        <f>IF($A34="","",IF($A34&lt;=Assumptions!$B$16,Summary!$E$8,0))</f>
        <v/>
      </c>
      <c r="F34" s="6">
        <f>IF(OR($D34="",$E34=""),"",$D34-$E34)</f>
        <v/>
      </c>
      <c r="G34" s="6">
        <f>IF($A34="","",IF(Summary!$E$6="","",IFERROR(-FV(Assumptions!$B$14/12,$A34*12,PMT(Assumptions!$B$14/12,Assumptions!$B$15*12,Summary!$E$6),Summary!$E$6),"")))</f>
        <v/>
      </c>
      <c r="H34" s="6">
        <f>IF($A34=Assumptions!$B$17,IFERROR(($B34*(1+Assumptions!$B$20)-$C34*(1+Assumptions!$B$21))/Assumptions!$B$18,""),"")</f>
        <v/>
      </c>
      <c r="I34" s="6">
        <f>IF($H34="","",$H34*(1-Assumptions!$B$19)-$G34)</f>
        <v/>
      </c>
      <c r="J34" s="6">
        <f>IF($A34="","",$F34+IF($I34="",0,$I34))</f>
        <v/>
      </c>
    </row>
    <row r="35">
      <c r="A35" s="26">
        <f>IF(ROW()-5&lt;=Assumptions!$B$17,ROW()-5,"")</f>
        <v/>
      </c>
      <c r="B35" s="8">
        <f>IF($A35="","",IFERROR(Summary!$B$8*(1+Assumptions!$B$20)^$A35,""))</f>
        <v/>
      </c>
      <c r="C35" s="8">
        <f>IF($A35="","",IFERROR(Summary!$B$9*(1+Assumptions!$B$21)^$A35,""))</f>
        <v/>
      </c>
      <c r="D35" s="8">
        <f>IF(OR($B35="",$C35=""),"",$B35-$C35)</f>
        <v/>
      </c>
      <c r="E35" s="8">
        <f>IF($A35="","",IF($A35&lt;=Assumptions!$B$16,Summary!$E$8,0))</f>
        <v/>
      </c>
      <c r="F35" s="8">
        <f>IF(OR($D35="",$E35=""),"",$D35-$E35)</f>
        <v/>
      </c>
      <c r="G35" s="8">
        <f>IF($A35="","",IF(Summary!$E$6="","",IFERROR(-FV(Assumptions!$B$14/12,$A35*12,PMT(Assumptions!$B$14/12,Assumptions!$B$15*12,Summary!$E$6),Summary!$E$6),"")))</f>
        <v/>
      </c>
      <c r="H35" s="8">
        <f>IF($A35=Assumptions!$B$17,IFERROR(($B35*(1+Assumptions!$B$20)-$C35*(1+Assumptions!$B$21))/Assumptions!$B$18,""),"")</f>
        <v/>
      </c>
      <c r="I35" s="8">
        <f>IF($H35="","",$H35*(1-Assumptions!$B$19)-$G35)</f>
        <v/>
      </c>
      <c r="J35" s="8">
        <f>IF($A35="","",$F35+IF($I35="",0,$I35))</f>
        <v/>
      </c>
    </row>
  </sheetData>
  <autoFilter ref="A4:J35"/>
  <mergeCells count="1">
    <mergeCell ref="A1:J1"/>
  </mergeCells>
  <conditionalFormatting sqref="J5:J35">
    <cfRule type="expression" priority="1" dxfId="1">
      <formula>AND(ISNUMBER($J5),$J5&lt;0)</formula>
    </cfRule>
    <cfRule type="expression" priority="2" dxfId="0">
      <formula>AND(ISNUMBER($J5),$J5&gt;0)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5" customWidth="1" min="2" max="2"/>
    <col width="18" customWidth="1" min="3" max="3"/>
    <col width="51" customWidth="1" min="4" max="4"/>
    <col width="3" customWidth="1" min="5" max="5"/>
    <col width="22" customWidth="1" min="6" max="6"/>
    <col width="18" customWidth="1" min="7" max="7"/>
    <col width="23" customWidth="1" min="8" max="8"/>
  </cols>
  <sheetData>
    <row r="1" ht="28" customHeight="1">
      <c r="A1" s="1" t="inlineStr">
        <is>
          <t>Acquisition Assumptions</t>
        </is>
      </c>
      <c r="B1" s="36" t="n"/>
      <c r="C1" s="36" t="n"/>
      <c r="D1" s="36" t="n"/>
      <c r="E1" s="36" t="n"/>
      <c r="F1" s="36" t="n"/>
      <c r="G1" s="36" t="n"/>
      <c r="H1" s="37" t="n"/>
    </row>
    <row r="2">
      <c r="A2" s="20" t="inlineStr">
        <is>
          <t>Pale yellow cells are editable scenario inputs. Values are fictional and should receive independent human review.</t>
        </is>
      </c>
    </row>
    <row r="3" ht="26" customHeight="1">
      <c r="A3" s="21" t="inlineStr">
        <is>
          <t>Assumption</t>
        </is>
      </c>
      <c r="B3" s="21" t="inlineStr">
        <is>
          <t>Editable Input</t>
        </is>
      </c>
      <c r="C3" s="21" t="inlineStr">
        <is>
          <t>Units</t>
        </is>
      </c>
      <c r="D3" s="21" t="inlineStr">
        <is>
          <t>Review Guidance</t>
        </is>
      </c>
      <c r="F3" s="21" t="inlineStr">
        <is>
          <t>Category Options</t>
        </is>
      </c>
      <c r="G3" s="21" t="inlineStr">
        <is>
          <t>Status Options</t>
        </is>
      </c>
      <c r="H3" s="21" t="inlineStr">
        <is>
          <t>Owner Options</t>
        </is>
      </c>
    </row>
    <row r="4" ht="30" customHeight="1">
      <c r="A4" s="19" t="inlineStr">
        <is>
          <t>Facility Name</t>
        </is>
      </c>
      <c r="B4" s="22" t="inlineStr">
        <is>
          <t>Juniper Lantern Storage (Fictional)</t>
        </is>
      </c>
      <c r="C4" s="28" t="inlineStr">
        <is>
          <t>facility</t>
        </is>
      </c>
      <c r="D4" s="19" t="inlineStr">
        <is>
          <t>Use a clearly identified acquisition scenario.</t>
        </is>
      </c>
      <c r="F4" s="28" t="inlineStr">
        <is>
          <t>Revenue</t>
        </is>
      </c>
      <c r="G4" s="28" t="inlineStr">
        <is>
          <t>Entered</t>
        </is>
      </c>
      <c r="H4" s="28" t="inlineStr">
        <is>
          <t>Acquisition Team</t>
        </is>
      </c>
    </row>
    <row r="5" ht="30" customHeight="1">
      <c r="A5" s="29" t="inlineStr">
        <is>
          <t>Analysis Date</t>
        </is>
      </c>
      <c r="B5" s="23" t="n">
        <v>46276</v>
      </c>
      <c r="C5" s="30" t="inlineStr">
        <is>
          <t>MM/DD/YYYY</t>
        </is>
      </c>
      <c r="D5" s="29" t="inlineStr">
        <is>
          <t>Update for the current underwriting review.</t>
        </is>
      </c>
      <c r="F5" s="30" t="inlineStr">
        <is>
          <t>Operating Expense</t>
        </is>
      </c>
      <c r="G5" s="30" t="inlineStr">
        <is>
          <t>Estimate</t>
        </is>
      </c>
      <c r="H5" s="30" t="inlineStr">
        <is>
          <t>Facility Manager</t>
        </is>
      </c>
    </row>
    <row r="6" ht="30" customHeight="1">
      <c r="A6" s="19" t="inlineStr">
        <is>
          <t>Rentable Area</t>
        </is>
      </c>
      <c r="B6" s="42" t="n">
        <v>73500</v>
      </c>
      <c r="C6" s="28" t="inlineStr">
        <is>
          <t>square feet</t>
        </is>
      </c>
      <c r="D6" s="19" t="inlineStr">
        <is>
          <t>Confirm measured rentable area independently.</t>
        </is>
      </c>
      <c r="F6" s="28" t="n"/>
      <c r="G6" s="28" t="inlineStr">
        <is>
          <t>Review</t>
        </is>
      </c>
      <c r="H6" s="28" t="inlineStr">
        <is>
          <t>Regional Reviewer</t>
        </is>
      </c>
    </row>
    <row r="7" ht="30" customHeight="1">
      <c r="A7" s="29" t="inlineStr">
        <is>
          <t>Total Units</t>
        </is>
      </c>
      <c r="B7" s="43" t="n">
        <v>610</v>
      </c>
      <c r="C7" s="30" t="inlineStr">
        <is>
          <t>units</t>
        </is>
      </c>
      <c r="D7" s="29" t="inlineStr">
        <is>
          <t>Confirm the unit count independently.</t>
        </is>
      </c>
    </row>
    <row r="8" ht="30" customHeight="1">
      <c r="A8" s="19" t="inlineStr">
        <is>
          <t>Purchase Price</t>
        </is>
      </c>
      <c r="B8" s="25" t="n">
        <v>5250000</v>
      </c>
      <c r="C8" s="28" t="inlineStr">
        <is>
          <t>US dollars</t>
        </is>
      </c>
      <c r="D8" s="19" t="inlineStr">
        <is>
          <t>Editable scenario price; not a market conclusion.</t>
        </is>
      </c>
    </row>
    <row r="9" ht="30" customHeight="1">
      <c r="A9" s="29" t="inlineStr">
        <is>
          <t>Closing Costs</t>
        </is>
      </c>
      <c r="B9" s="44" t="n">
        <v>0.02</v>
      </c>
      <c r="C9" s="30" t="inlineStr">
        <is>
          <t>percentage</t>
        </is>
      </c>
      <c r="D9" s="29" t="inlineStr">
        <is>
          <t>Editable planning assumption.</t>
        </is>
      </c>
    </row>
    <row r="10" ht="30" customHeight="1">
      <c r="A10" s="19" t="inlineStr">
        <is>
          <t>Initial Capital Improvements</t>
        </is>
      </c>
      <c r="B10" s="25" t="n">
        <v>180000</v>
      </c>
      <c r="C10" s="28" t="inlineStr">
        <is>
          <t>US dollars</t>
        </is>
      </c>
      <c r="D10" s="19" t="inlineStr">
        <is>
          <t>Editable scenario allowance.</t>
        </is>
      </c>
    </row>
    <row r="11" ht="30" customHeight="1">
      <c r="A11" s="29" t="inlineStr">
        <is>
          <t>Revenue Normalization Adjustment</t>
        </is>
      </c>
      <c r="B11" s="25" t="n">
        <v>5000</v>
      </c>
      <c r="C11" s="30" t="inlineStr">
        <is>
          <t>US dollars</t>
        </is>
      </c>
      <c r="D11" s="29" t="inlineStr">
        <is>
          <t>Positive values increase normalized revenue.</t>
        </is>
      </c>
    </row>
    <row r="12" ht="30" customHeight="1">
      <c r="A12" s="19" t="inlineStr">
        <is>
          <t>Expense Normalization Adjustment</t>
        </is>
      </c>
      <c r="B12" s="25" t="n">
        <v>8000</v>
      </c>
      <c r="C12" s="28" t="inlineStr">
        <is>
          <t>US dollars</t>
        </is>
      </c>
      <c r="D12" s="19" t="inlineStr">
        <is>
          <t>Positive values increase normalized expenses.</t>
        </is>
      </c>
    </row>
    <row r="13" ht="30" customHeight="1">
      <c r="A13" s="29" t="inlineStr">
        <is>
          <t>Loan-to-Value</t>
        </is>
      </c>
      <c r="B13" s="44" t="n">
        <v>0.65</v>
      </c>
      <c r="C13" s="30" t="inlineStr">
        <is>
          <t>percentage</t>
        </is>
      </c>
      <c r="D13" s="29" t="inlineStr">
        <is>
          <t>Editable financing scenario.</t>
        </is>
      </c>
    </row>
    <row r="14" ht="30" customHeight="1">
      <c r="A14" s="19" t="inlineStr">
        <is>
          <t>Interest Rate</t>
        </is>
      </c>
      <c r="B14" s="44" t="n">
        <v>0.065</v>
      </c>
      <c r="C14" s="28" t="inlineStr">
        <is>
          <t>percentage</t>
        </is>
      </c>
      <c r="D14" s="19" t="inlineStr">
        <is>
          <t>Editable financing scenario.</t>
        </is>
      </c>
    </row>
    <row r="15" ht="30" customHeight="1">
      <c r="A15" s="29" t="inlineStr">
        <is>
          <t>Amortization Period</t>
        </is>
      </c>
      <c r="B15" s="34" t="n">
        <v>25</v>
      </c>
      <c r="C15" s="30" t="inlineStr">
        <is>
          <t>years</t>
        </is>
      </c>
      <c r="D15" s="29" t="inlineStr">
        <is>
          <t>Whole years; must be at least the loan term.</t>
        </is>
      </c>
    </row>
    <row r="16" ht="30" customHeight="1">
      <c r="A16" s="19" t="inlineStr">
        <is>
          <t>Loan Term</t>
        </is>
      </c>
      <c r="B16" s="34" t="n">
        <v>10</v>
      </c>
      <c r="C16" s="28" t="inlineStr">
        <is>
          <t>years</t>
        </is>
      </c>
      <c r="D16" s="19" t="inlineStr">
        <is>
          <t>Whole years; must not exceed amortization.</t>
        </is>
      </c>
    </row>
    <row r="17" ht="30" customHeight="1">
      <c r="A17" s="29" t="inlineStr">
        <is>
          <t>Hold Period</t>
        </is>
      </c>
      <c r="B17" s="34" t="n">
        <v>5</v>
      </c>
      <c r="C17" s="30" t="inlineStr">
        <is>
          <t>years</t>
        </is>
      </c>
      <c r="D17" s="29" t="inlineStr">
        <is>
          <t>Whole years; limited to the projection range and loan term.</t>
        </is>
      </c>
    </row>
    <row r="18" ht="30" customHeight="1">
      <c r="A18" s="19" t="inlineStr">
        <is>
          <t>Exit Capitalization Rate</t>
        </is>
      </c>
      <c r="B18" s="44" t="n">
        <v>0.075</v>
      </c>
      <c r="C18" s="28" t="inlineStr">
        <is>
          <t>percentage</t>
        </is>
      </c>
      <c r="D18" s="19" t="inlineStr">
        <is>
          <t>Editable scenario assumption.</t>
        </is>
      </c>
    </row>
    <row r="19" ht="30" customHeight="1">
      <c r="A19" s="29" t="inlineStr">
        <is>
          <t>Selling Costs</t>
        </is>
      </c>
      <c r="B19" s="44" t="n">
        <v>0.02</v>
      </c>
      <c r="C19" s="30" t="inlineStr">
        <is>
          <t>percentage</t>
        </is>
      </c>
      <c r="D19" s="29" t="inlineStr">
        <is>
          <t>Editable transaction-cost assumption.</t>
        </is>
      </c>
    </row>
    <row r="20" ht="30" customHeight="1">
      <c r="A20" s="19" t="inlineStr">
        <is>
          <t>Annual Revenue Growth</t>
        </is>
      </c>
      <c r="B20" s="44" t="n">
        <v>0.03</v>
      </c>
      <c r="C20" s="28" t="inlineStr">
        <is>
          <t>percentage</t>
        </is>
      </c>
      <c r="D20" s="19" t="inlineStr">
        <is>
          <t>Editable projection assumption.</t>
        </is>
      </c>
    </row>
    <row r="21" ht="30" customHeight="1">
      <c r="A21" s="29" t="inlineStr">
        <is>
          <t>Annual Expense Growth</t>
        </is>
      </c>
      <c r="B21" s="44" t="n">
        <v>0.03</v>
      </c>
      <c r="C21" s="30" t="inlineStr">
        <is>
          <t>percentage</t>
        </is>
      </c>
      <c r="D21" s="29" t="inlineStr">
        <is>
          <t>Editable projection assumption.</t>
        </is>
      </c>
    </row>
    <row r="22" ht="30" customHeight="1">
      <c r="A22" s="19" t="inlineStr">
        <is>
          <t>Minimum DSCR Review Threshold</t>
        </is>
      </c>
      <c r="B22" s="45" t="n">
        <v>1.25</v>
      </c>
      <c r="C22" s="28" t="inlineStr">
        <is>
          <t>ratio</t>
        </is>
      </c>
      <c r="D22" s="19" t="inlineStr">
        <is>
          <t>Review threshold only; not a recommendation.</t>
        </is>
      </c>
    </row>
    <row r="23" ht="30" customHeight="1">
      <c r="A23" s="29" t="inlineStr">
        <is>
          <t>Minimum Debt Yield Review Threshold</t>
        </is>
      </c>
      <c r="B23" s="44" t="n">
        <v>0.09</v>
      </c>
      <c r="C23" s="30" t="inlineStr">
        <is>
          <t>percentage</t>
        </is>
      </c>
      <c r="D23" s="29" t="inlineStr">
        <is>
          <t>Review threshold only; not a recommendation.</t>
        </is>
      </c>
    </row>
  </sheetData>
  <autoFilter ref="A3:D23"/>
  <mergeCells count="1">
    <mergeCell ref="A1:H1"/>
  </mergeCells>
  <dataValidations count="12">
    <dataValidation sqref="B5" showDropDown="0" showInputMessage="0" showErrorMessage="1" allowBlank="0" errorTitle="Invalid analysis date" error="Enter a date from 01/01/2000 through 12/31/2100." type="date" operator="between">
      <formula1>DATE(2000,1,1)</formula1>
      <formula2>DATE(2100,12,31)</formula2>
    </dataValidation>
    <dataValidation sqref="B6" showDropDown="0" showInputMessage="0" showErrorMessage="1" allowBlank="0" errorTitle="Invalid rentable area" error="Enter rentable square feet greater than zero." type="decimal" operator="between">
      <formula1>1</formula1>
      <formula2>100000000</formula2>
    </dataValidation>
    <dataValidation sqref="B7" showDropDown="0" showInputMessage="0" showErrorMessage="1" allowBlank="0" errorTitle="Invalid unit count" error="Enter a whole unit count greater than zero." type="whole" operator="between">
      <formula1>1</formula1>
      <formula2>1000000</formula2>
    </dataValidation>
    <dataValidation sqref="B8 B10" showDropDown="0" showInputMessage="0" showErrorMessage="1" allowBlank="0" errorTitle="Invalid amount" error="Enter a nonnegative US dollar amount." type="decimal" operator="between">
      <formula1>0</formula1>
      <formula2>1000000000</formula2>
    </dataValidation>
    <dataValidation sqref="B11:B12" showDropDown="0" showInputMessage="0" showErrorMessage="1" allowBlank="0" errorTitle="Invalid adjustment" error="Enter an adjustment from -$100,000,000 through $100,000,000." type="decimal" operator="between">
      <formula1>-100000000</formula1>
      <formula2>100000000</formula2>
    </dataValidation>
    <dataValidation sqref="B9 B13:B14 B19 B23" showDropDown="0" showInputMessage="0" showErrorMessage="1" allowBlank="0" errorTitle="Invalid percentage" error="Enter a percentage from 0.0% through 100.0%." type="decimal" operator="between">
      <formula1>0</formula1>
      <formula2>1</formula2>
    </dataValidation>
    <dataValidation sqref="B18" showDropDown="0" showInputMessage="0" showErrorMessage="1" allowBlank="0" errorTitle="Invalid exit rate" error="Enter an exit capitalization rate greater than 0.0% and no more than 100.0%." type="decimal" operator="between">
      <formula1>0.0001</formula1>
      <formula2>1</formula2>
    </dataValidation>
    <dataValidation sqref="B20:B21" showDropDown="0" showInputMessage="0" showErrorMessage="1" allowBlank="0" errorTitle="Invalid growth rate" error="Enter annual growth from -25.0% through 50.0%." type="decimal" operator="between">
      <formula1>-0.25</formula1>
      <formula2>0.50</formula2>
    </dataValidation>
    <dataValidation sqref="B15" showDropDown="0" showInputMessage="0" showErrorMessage="1" allowBlank="0" errorTitle="Invalid amortization" error="Enter a whole amortization period from 1 through 40 years." type="whole" operator="between">
      <formula1>1</formula1>
      <formula2>40</formula2>
    </dataValidation>
    <dataValidation sqref="B16" showDropDown="0" showInputMessage="0" showErrorMessage="1" allowBlank="0" errorTitle="Invalid loan term" error="Enter a whole loan term from 1 through 40 years that does not exceed amortization." type="custom">
      <formula1>=AND(B16=INT(B16),B16&gt;=1,B16&lt;=40,B16&lt;=B15)</formula1>
    </dataValidation>
    <dataValidation sqref="B17" showDropDown="0" showInputMessage="0" showErrorMessage="1" allowBlank="0" errorTitle="Invalid hold period" error="Enter a whole hold period from 1 through 30 years that does not exceed the loan term." type="custom">
      <formula1>=AND(B17=INT(B17),B17&gt;=1,B17&lt;=30,B17&lt;=B16)</formula1>
    </dataValidation>
    <dataValidation sqref="B22" showDropDown="0" showInputMessage="0" showErrorMessage="1" allowBlank="0" errorTitle="Invalid DSCR threshold" error="Enter a DSCR review threshold from 0.00x through 10.00x." type="decimal" operator="between">
      <formula1>0</formula1>
      <formula2>10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Underwriting Team</dc:creator>
  <dc:title xmlns:dc="http://purl.org/dc/elements/1.1/">Self Storage Acquisition Underwriting Spreadsheet</dc:title>
  <dc:subject xmlns:dc="http://purl.org/dc/elements/1.1/">Fictional self-storage acquisition underwriting scenario</dc:subject>
  <dcterms:created xmlns:dcterms="http://purl.org/dc/terms/" xmlns:xsi="http://www.w3.org/2001/XMLSchema-instance" xsi:type="dcterms:W3CDTF">2026-09-11T18:06:50Z</dcterms:created>
  <dcterms:modified xmlns:dcterms="http://purl.org/dc/terms/" xmlns:xsi="http://www.w3.org/2001/XMLSchema-instance" xsi:type="dcterms:W3CDTF">2026-09-11T18:06:51+00:00Z</dcterms:modified>
</cp:coreProperties>
</file>